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Ukoly\2023\5G_koridory\seznam_inter_oblasti_MNO\ulozeno_server_S\bbb\"/>
    </mc:Choice>
  </mc:AlternateContent>
  <xr:revisionPtr revIDLastSave="0" documentId="8_{19F6B1BC-1635-43DD-9B7C-9CF6E5DC8EED}" xr6:coauthVersionLast="36" xr6:coauthVersionMax="36" xr10:uidLastSave="{00000000-0000-0000-0000-000000000000}"/>
  <bookViews>
    <workbookView xWindow="0" yWindow="0" windowWidth="28800" windowHeight="11625" activeTab="1" xr2:uid="{C2229643-17AF-4733-9CA1-1DAB37538091}"/>
  </bookViews>
  <sheets>
    <sheet name="Úvod" sheetId="1" r:id="rId1"/>
    <sheet name="Seznam Intervenčních oblastí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70" i="3" l="1"/>
  <c r="AF170" i="3"/>
  <c r="Y170" i="3"/>
  <c r="Z170" i="3" s="1"/>
  <c r="S170" i="3"/>
  <c r="T170" i="3" s="1"/>
  <c r="R170" i="3"/>
  <c r="U170" i="3" s="1"/>
  <c r="AG169" i="3"/>
  <c r="AF169" i="3"/>
  <c r="AC169" i="3"/>
  <c r="Y169" i="3"/>
  <c r="S169" i="3"/>
  <c r="T169" i="3" s="1"/>
  <c r="R169" i="3"/>
  <c r="AG168" i="3"/>
  <c r="AF168" i="3"/>
  <c r="AC168" i="3"/>
  <c r="Y168" i="3"/>
  <c r="S168" i="3"/>
  <c r="T168" i="3" s="1"/>
  <c r="R168" i="3"/>
  <c r="AG167" i="3"/>
  <c r="AF167" i="3"/>
  <c r="AC167" i="3"/>
  <c r="S167" i="3"/>
  <c r="T167" i="3" s="1"/>
  <c r="R167" i="3"/>
  <c r="AG166" i="3"/>
  <c r="AF166" i="3"/>
  <c r="AD166" i="3"/>
  <c r="AC166" i="3"/>
  <c r="Y166" i="3"/>
  <c r="AB166" i="3" s="1"/>
  <c r="S166" i="3"/>
  <c r="T166" i="3" s="1"/>
  <c r="R166" i="3"/>
  <c r="U166" i="3" s="1"/>
  <c r="AG165" i="3"/>
  <c r="AF165" i="3"/>
  <c r="AC165" i="3"/>
  <c r="Y165" i="3"/>
  <c r="AB165" i="3" s="1"/>
  <c r="AD165" i="3" s="1"/>
  <c r="S165" i="3"/>
  <c r="T165" i="3" s="1"/>
  <c r="R165" i="3"/>
  <c r="AG164" i="3"/>
  <c r="AF164" i="3"/>
  <c r="AC164" i="3"/>
  <c r="Y164" i="3"/>
  <c r="Z164" i="3" s="1"/>
  <c r="S164" i="3"/>
  <c r="T164" i="3" s="1"/>
  <c r="R164" i="3"/>
  <c r="AG163" i="3"/>
  <c r="AF163" i="3"/>
  <c r="AC163" i="3"/>
  <c r="S163" i="3"/>
  <c r="T163" i="3" s="1"/>
  <c r="R163" i="3"/>
  <c r="AG162" i="3"/>
  <c r="AF162" i="3"/>
  <c r="AD162" i="3"/>
  <c r="AC162" i="3"/>
  <c r="Y162" i="3"/>
  <c r="S162" i="3"/>
  <c r="T162" i="3" s="1"/>
  <c r="R162" i="3"/>
  <c r="U162" i="3" s="1"/>
  <c r="AG161" i="3"/>
  <c r="AF161" i="3"/>
  <c r="AC161" i="3"/>
  <c r="Y161" i="3"/>
  <c r="S161" i="3"/>
  <c r="T161" i="3" s="1"/>
  <c r="R161" i="3"/>
  <c r="AG160" i="3"/>
  <c r="AF160" i="3"/>
  <c r="AC160" i="3"/>
  <c r="Y160" i="3"/>
  <c r="S160" i="3"/>
  <c r="T160" i="3" s="1"/>
  <c r="R160" i="3"/>
  <c r="AG159" i="3"/>
  <c r="AF159" i="3"/>
  <c r="AC159" i="3"/>
  <c r="Y159" i="3"/>
  <c r="S159" i="3"/>
  <c r="T159" i="3" s="1"/>
  <c r="R159" i="3"/>
  <c r="AG158" i="3"/>
  <c r="AF158" i="3"/>
  <c r="AC158" i="3"/>
  <c r="Y158" i="3"/>
  <c r="S158" i="3"/>
  <c r="T158" i="3" s="1"/>
  <c r="R158" i="3"/>
  <c r="AG157" i="3"/>
  <c r="AF157" i="3"/>
  <c r="AC157" i="3"/>
  <c r="Y157" i="3"/>
  <c r="S157" i="3"/>
  <c r="T157" i="3" s="1"/>
  <c r="R157" i="3"/>
  <c r="AG156" i="3"/>
  <c r="AF156" i="3"/>
  <c r="AC156" i="3"/>
  <c r="Y156" i="3"/>
  <c r="S156" i="3"/>
  <c r="T156" i="3" s="1"/>
  <c r="R156" i="3"/>
  <c r="AG155" i="3"/>
  <c r="AF155" i="3"/>
  <c r="AC155" i="3"/>
  <c r="Y155" i="3"/>
  <c r="S155" i="3"/>
  <c r="T155" i="3" s="1"/>
  <c r="R155" i="3"/>
  <c r="AG154" i="3"/>
  <c r="AF154" i="3"/>
  <c r="AC154" i="3"/>
  <c r="Y154" i="3"/>
  <c r="S154" i="3"/>
  <c r="T154" i="3" s="1"/>
  <c r="R154" i="3"/>
  <c r="AG153" i="3"/>
  <c r="AF153" i="3"/>
  <c r="AC153" i="3"/>
  <c r="S153" i="3"/>
  <c r="T153" i="3" s="1"/>
  <c r="R153" i="3"/>
  <c r="AG152" i="3"/>
  <c r="AF152" i="3"/>
  <c r="AD152" i="3"/>
  <c r="AC152" i="3"/>
  <c r="Y152" i="3"/>
  <c r="AB152" i="3" s="1"/>
  <c r="S152" i="3"/>
  <c r="T152" i="3" s="1"/>
  <c r="R152" i="3"/>
  <c r="U152" i="3" s="1"/>
  <c r="AG151" i="3"/>
  <c r="AF151" i="3"/>
  <c r="AC151" i="3"/>
  <c r="Y151" i="3"/>
  <c r="AB151" i="3" s="1"/>
  <c r="AD151" i="3" s="1"/>
  <c r="S151" i="3"/>
  <c r="T151" i="3" s="1"/>
  <c r="R151" i="3"/>
  <c r="AG150" i="3"/>
  <c r="AF150" i="3"/>
  <c r="AC150" i="3"/>
  <c r="Y150" i="3"/>
  <c r="Z150" i="3" s="1"/>
  <c r="S150" i="3"/>
  <c r="T150" i="3" s="1"/>
  <c r="R150" i="3"/>
  <c r="AG149" i="3"/>
  <c r="AF149" i="3"/>
  <c r="AC149" i="3"/>
  <c r="Y149" i="3"/>
  <c r="Z149" i="3" s="1"/>
  <c r="S149" i="3"/>
  <c r="T149" i="3" s="1"/>
  <c r="R149" i="3"/>
  <c r="AG148" i="3"/>
  <c r="AF148" i="3"/>
  <c r="AC148" i="3"/>
  <c r="Y148" i="3"/>
  <c r="Z148" i="3" s="1"/>
  <c r="S148" i="3"/>
  <c r="T148" i="3" s="1"/>
  <c r="R148" i="3"/>
  <c r="AG147" i="3"/>
  <c r="AF147" i="3"/>
  <c r="AC147" i="3"/>
  <c r="Y147" i="3"/>
  <c r="Z147" i="3" s="1"/>
  <c r="S147" i="3"/>
  <c r="T147" i="3" s="1"/>
  <c r="R147" i="3"/>
  <c r="AG146" i="3"/>
  <c r="AF146" i="3"/>
  <c r="AC146" i="3"/>
  <c r="S146" i="3"/>
  <c r="T146" i="3" s="1"/>
  <c r="R146" i="3"/>
  <c r="AG145" i="3"/>
  <c r="AF145" i="3"/>
  <c r="AD145" i="3"/>
  <c r="AC145" i="3"/>
  <c r="Y145" i="3"/>
  <c r="S145" i="3"/>
  <c r="T145" i="3" s="1"/>
  <c r="R145" i="3"/>
  <c r="U145" i="3" s="1"/>
  <c r="AG144" i="3"/>
  <c r="AF144" i="3"/>
  <c r="AC144" i="3"/>
  <c r="Y144" i="3"/>
  <c r="AB144" i="3" s="1"/>
  <c r="AD144" i="3" s="1"/>
  <c r="S144" i="3"/>
  <c r="T144" i="3" s="1"/>
  <c r="R144" i="3"/>
  <c r="AG143" i="3"/>
  <c r="AF143" i="3"/>
  <c r="AC143" i="3"/>
  <c r="Y143" i="3"/>
  <c r="AB143" i="3" s="1"/>
  <c r="AD143" i="3" s="1"/>
  <c r="S143" i="3"/>
  <c r="T143" i="3" s="1"/>
  <c r="R143" i="3"/>
  <c r="AG142" i="3"/>
  <c r="AF142" i="3"/>
  <c r="AC142" i="3"/>
  <c r="Y142" i="3"/>
  <c r="AB142" i="3" s="1"/>
  <c r="AD142" i="3" s="1"/>
  <c r="S142" i="3"/>
  <c r="T142" i="3" s="1"/>
  <c r="R142" i="3"/>
  <c r="AG141" i="3"/>
  <c r="AF141" i="3"/>
  <c r="AC141" i="3"/>
  <c r="Y141" i="3"/>
  <c r="AB141" i="3" s="1"/>
  <c r="AD141" i="3" s="1"/>
  <c r="S141" i="3"/>
  <c r="T141" i="3" s="1"/>
  <c r="R141" i="3"/>
  <c r="AG140" i="3"/>
  <c r="AF140" i="3"/>
  <c r="AC140" i="3"/>
  <c r="Y140" i="3"/>
  <c r="S140" i="3"/>
  <c r="T140" i="3" s="1"/>
  <c r="R140" i="3"/>
  <c r="AG139" i="3"/>
  <c r="AF139" i="3"/>
  <c r="AC139" i="3"/>
  <c r="Y139" i="3"/>
  <c r="S139" i="3"/>
  <c r="T139" i="3" s="1"/>
  <c r="R139" i="3"/>
  <c r="AG138" i="3"/>
  <c r="AF138" i="3"/>
  <c r="AC138" i="3"/>
  <c r="Y138" i="3"/>
  <c r="S138" i="3"/>
  <c r="T138" i="3" s="1"/>
  <c r="R138" i="3"/>
  <c r="AG137" i="3"/>
  <c r="AF137" i="3"/>
  <c r="AC137" i="3"/>
  <c r="Y137" i="3"/>
  <c r="S137" i="3"/>
  <c r="T137" i="3" s="1"/>
  <c r="R137" i="3"/>
  <c r="AG136" i="3"/>
  <c r="AF136" i="3"/>
  <c r="AC136" i="3"/>
  <c r="S136" i="3"/>
  <c r="T136" i="3" s="1"/>
  <c r="R136" i="3"/>
  <c r="AG135" i="3"/>
  <c r="AF135" i="3"/>
  <c r="Y135" i="3"/>
  <c r="Z135" i="3" s="1"/>
  <c r="S135" i="3"/>
  <c r="T135" i="3" s="1"/>
  <c r="R135" i="3"/>
  <c r="U135" i="3" s="1"/>
  <c r="AG134" i="3"/>
  <c r="AF134" i="3"/>
  <c r="AC134" i="3"/>
  <c r="Y134" i="3"/>
  <c r="S134" i="3"/>
  <c r="T134" i="3" s="1"/>
  <c r="R134" i="3"/>
  <c r="AG133" i="3"/>
  <c r="AF133" i="3"/>
  <c r="AC133" i="3"/>
  <c r="Y133" i="3"/>
  <c r="S133" i="3"/>
  <c r="T133" i="3" s="1"/>
  <c r="R133" i="3"/>
  <c r="AG132" i="3"/>
  <c r="AF132" i="3"/>
  <c r="AC132" i="3"/>
  <c r="Y132" i="3"/>
  <c r="S132" i="3"/>
  <c r="T132" i="3" s="1"/>
  <c r="R132" i="3"/>
  <c r="AG131" i="3"/>
  <c r="AF131" i="3"/>
  <c r="AC131" i="3"/>
  <c r="Y131" i="3"/>
  <c r="S131" i="3"/>
  <c r="T131" i="3" s="1"/>
  <c r="R131" i="3"/>
  <c r="AG130" i="3"/>
  <c r="AF130" i="3"/>
  <c r="AC130" i="3"/>
  <c r="Y130" i="3"/>
  <c r="S130" i="3"/>
  <c r="T130" i="3" s="1"/>
  <c r="R130" i="3"/>
  <c r="AG129" i="3"/>
  <c r="AF129" i="3"/>
  <c r="AC129" i="3"/>
  <c r="Y129" i="3"/>
  <c r="S129" i="3"/>
  <c r="T129" i="3" s="1"/>
  <c r="R129" i="3"/>
  <c r="AG128" i="3"/>
  <c r="AF128" i="3"/>
  <c r="AC128" i="3"/>
  <c r="Y128" i="3"/>
  <c r="S128" i="3"/>
  <c r="T128" i="3" s="1"/>
  <c r="R128" i="3"/>
  <c r="AG127" i="3"/>
  <c r="AF127" i="3"/>
  <c r="AC127" i="3"/>
  <c r="Y127" i="3"/>
  <c r="S127" i="3"/>
  <c r="T127" i="3" s="1"/>
  <c r="R127" i="3"/>
  <c r="AG126" i="3"/>
  <c r="AF126" i="3"/>
  <c r="AC126" i="3"/>
  <c r="Y126" i="3"/>
  <c r="S126" i="3"/>
  <c r="T126" i="3" s="1"/>
  <c r="R126" i="3"/>
  <c r="AG125" i="3"/>
  <c r="AF125" i="3"/>
  <c r="AC125" i="3"/>
  <c r="S125" i="3"/>
  <c r="T125" i="3" s="1"/>
  <c r="R125" i="3"/>
  <c r="AG124" i="3"/>
  <c r="AF124" i="3"/>
  <c r="AD124" i="3"/>
  <c r="AC124" i="3"/>
  <c r="Y124" i="3"/>
  <c r="S124" i="3"/>
  <c r="T124" i="3" s="1"/>
  <c r="R124" i="3"/>
  <c r="U124" i="3" s="1"/>
  <c r="AG123" i="3"/>
  <c r="AF123" i="3"/>
  <c r="AC123" i="3"/>
  <c r="Y123" i="3"/>
  <c r="AB123" i="3" s="1"/>
  <c r="AD123" i="3" s="1"/>
  <c r="S123" i="3"/>
  <c r="T123" i="3" s="1"/>
  <c r="R123" i="3"/>
  <c r="AG122" i="3"/>
  <c r="AF122" i="3"/>
  <c r="AC122" i="3"/>
  <c r="Y122" i="3"/>
  <c r="AB122" i="3" s="1"/>
  <c r="AD122" i="3" s="1"/>
  <c r="S122" i="3"/>
  <c r="T122" i="3" s="1"/>
  <c r="R122" i="3"/>
  <c r="AG121" i="3"/>
  <c r="AF121" i="3"/>
  <c r="AC121" i="3"/>
  <c r="Y121" i="3"/>
  <c r="AB121" i="3" s="1"/>
  <c r="AD121" i="3" s="1"/>
  <c r="S121" i="3"/>
  <c r="T121" i="3" s="1"/>
  <c r="R121" i="3"/>
  <c r="AG120" i="3"/>
  <c r="AF120" i="3"/>
  <c r="AC120" i="3"/>
  <c r="Y120" i="3"/>
  <c r="Z120" i="3" s="1"/>
  <c r="S120" i="3"/>
  <c r="T120" i="3" s="1"/>
  <c r="R120" i="3"/>
  <c r="AG119" i="3"/>
  <c r="AF119" i="3"/>
  <c r="AC119" i="3"/>
  <c r="Y119" i="3"/>
  <c r="AB119" i="3" s="1"/>
  <c r="AD119" i="3" s="1"/>
  <c r="S119" i="3"/>
  <c r="T119" i="3" s="1"/>
  <c r="R119" i="3"/>
  <c r="AG118" i="3"/>
  <c r="AF118" i="3"/>
  <c r="AC118" i="3"/>
  <c r="Y118" i="3"/>
  <c r="Z118" i="3" s="1"/>
  <c r="S118" i="3"/>
  <c r="T118" i="3" s="1"/>
  <c r="R118" i="3"/>
  <c r="AG117" i="3"/>
  <c r="AF117" i="3"/>
  <c r="AC117" i="3"/>
  <c r="Y117" i="3"/>
  <c r="S117" i="3"/>
  <c r="T117" i="3" s="1"/>
  <c r="R117" i="3"/>
  <c r="AG116" i="3"/>
  <c r="AF116" i="3"/>
  <c r="AC116" i="3"/>
  <c r="Y116" i="3"/>
  <c r="S116" i="3"/>
  <c r="T116" i="3" s="1"/>
  <c r="R116" i="3"/>
  <c r="AG115" i="3"/>
  <c r="AF115" i="3"/>
  <c r="AC115" i="3"/>
  <c r="Y115" i="3"/>
  <c r="Z115" i="3" s="1"/>
  <c r="S115" i="3"/>
  <c r="T115" i="3" s="1"/>
  <c r="R115" i="3"/>
  <c r="AG114" i="3"/>
  <c r="AF114" i="3"/>
  <c r="AC114" i="3"/>
  <c r="Y114" i="3"/>
  <c r="Z114" i="3" s="1"/>
  <c r="S114" i="3"/>
  <c r="T114" i="3" s="1"/>
  <c r="R114" i="3"/>
  <c r="AG113" i="3"/>
  <c r="AF113" i="3"/>
  <c r="AC113" i="3"/>
  <c r="S113" i="3"/>
  <c r="T113" i="3" s="1"/>
  <c r="R113" i="3"/>
  <c r="AG112" i="3"/>
  <c r="AF112" i="3"/>
  <c r="AD112" i="3"/>
  <c r="AC112" i="3"/>
  <c r="Y112" i="3"/>
  <c r="S112" i="3"/>
  <c r="T112" i="3" s="1"/>
  <c r="R112" i="3"/>
  <c r="U112" i="3" s="1"/>
  <c r="AG111" i="3"/>
  <c r="AF111" i="3"/>
  <c r="AC111" i="3"/>
  <c r="Y111" i="3"/>
  <c r="S111" i="3"/>
  <c r="T111" i="3" s="1"/>
  <c r="R111" i="3"/>
  <c r="AG110" i="3"/>
  <c r="AF110" i="3"/>
  <c r="AC110" i="3"/>
  <c r="Y110" i="3"/>
  <c r="S110" i="3"/>
  <c r="T110" i="3" s="1"/>
  <c r="R110" i="3"/>
  <c r="AG109" i="3"/>
  <c r="AF109" i="3"/>
  <c r="AC109" i="3"/>
  <c r="Y109" i="3"/>
  <c r="S109" i="3"/>
  <c r="T109" i="3" s="1"/>
  <c r="R109" i="3"/>
  <c r="AG108" i="3"/>
  <c r="AF108" i="3"/>
  <c r="AC108" i="3"/>
  <c r="Y108" i="3"/>
  <c r="S108" i="3"/>
  <c r="T108" i="3" s="1"/>
  <c r="R108" i="3"/>
  <c r="AG107" i="3"/>
  <c r="AF107" i="3"/>
  <c r="AC107" i="3"/>
  <c r="Y107" i="3"/>
  <c r="S107" i="3"/>
  <c r="T107" i="3" s="1"/>
  <c r="R107" i="3"/>
  <c r="AG106" i="3"/>
  <c r="AF106" i="3"/>
  <c r="AC106" i="3"/>
  <c r="S106" i="3"/>
  <c r="T106" i="3" s="1"/>
  <c r="R106" i="3"/>
  <c r="AG105" i="3"/>
  <c r="AF105" i="3"/>
  <c r="AD105" i="3"/>
  <c r="AC105" i="3"/>
  <c r="Y105" i="3"/>
  <c r="S105" i="3"/>
  <c r="T105" i="3" s="1"/>
  <c r="R105" i="3"/>
  <c r="U105" i="3" s="1"/>
  <c r="AG104" i="3"/>
  <c r="AF104" i="3"/>
  <c r="AC104" i="3"/>
  <c r="Y104" i="3"/>
  <c r="S104" i="3"/>
  <c r="T104" i="3" s="1"/>
  <c r="R104" i="3"/>
  <c r="AG103" i="3"/>
  <c r="AF103" i="3"/>
  <c r="AC103" i="3"/>
  <c r="Y103" i="3"/>
  <c r="S103" i="3"/>
  <c r="T103" i="3" s="1"/>
  <c r="R103" i="3"/>
  <c r="AG102" i="3"/>
  <c r="AF102" i="3"/>
  <c r="AC102" i="3"/>
  <c r="S102" i="3"/>
  <c r="T102" i="3" s="1"/>
  <c r="R102" i="3"/>
  <c r="AG101" i="3"/>
  <c r="AF101" i="3"/>
  <c r="AD101" i="3"/>
  <c r="AC101" i="3"/>
  <c r="Y101" i="3"/>
  <c r="AB101" i="3" s="1"/>
  <c r="S101" i="3"/>
  <c r="T101" i="3" s="1"/>
  <c r="R101" i="3"/>
  <c r="U101" i="3" s="1"/>
  <c r="AG100" i="3"/>
  <c r="AF100" i="3"/>
  <c r="AC100" i="3"/>
  <c r="Y100" i="3"/>
  <c r="S100" i="3"/>
  <c r="T100" i="3" s="1"/>
  <c r="R100" i="3"/>
  <c r="AG99" i="3"/>
  <c r="AF99" i="3"/>
  <c r="AC99" i="3"/>
  <c r="S99" i="3"/>
  <c r="T99" i="3" s="1"/>
  <c r="R99" i="3"/>
  <c r="AG98" i="3"/>
  <c r="AF98" i="3"/>
  <c r="AD98" i="3"/>
  <c r="AC98" i="3"/>
  <c r="Y98" i="3"/>
  <c r="S98" i="3"/>
  <c r="T98" i="3" s="1"/>
  <c r="R98" i="3"/>
  <c r="U98" i="3" s="1"/>
  <c r="AG97" i="3"/>
  <c r="AF97" i="3"/>
  <c r="AC97" i="3"/>
  <c r="Y97" i="3"/>
  <c r="S97" i="3"/>
  <c r="T97" i="3" s="1"/>
  <c r="R97" i="3"/>
  <c r="AG96" i="3"/>
  <c r="AF96" i="3"/>
  <c r="AC96" i="3"/>
  <c r="Y96" i="3"/>
  <c r="S96" i="3"/>
  <c r="T96" i="3" s="1"/>
  <c r="R96" i="3"/>
  <c r="AG95" i="3"/>
  <c r="AF95" i="3"/>
  <c r="AC95" i="3"/>
  <c r="Y95" i="3"/>
  <c r="S95" i="3"/>
  <c r="T95" i="3" s="1"/>
  <c r="R95" i="3"/>
  <c r="AG94" i="3"/>
  <c r="AF94" i="3"/>
  <c r="AC94" i="3"/>
  <c r="Y94" i="3"/>
  <c r="S94" i="3"/>
  <c r="T94" i="3" s="1"/>
  <c r="R94" i="3"/>
  <c r="AG93" i="3"/>
  <c r="AF93" i="3"/>
  <c r="AC93" i="3"/>
  <c r="Y93" i="3"/>
  <c r="S93" i="3"/>
  <c r="T93" i="3" s="1"/>
  <c r="R93" i="3"/>
  <c r="AG92" i="3"/>
  <c r="AF92" i="3"/>
  <c r="AC92" i="3"/>
  <c r="Y92" i="3"/>
  <c r="S92" i="3"/>
  <c r="T92" i="3" s="1"/>
  <c r="R92" i="3"/>
  <c r="AG91" i="3"/>
  <c r="AF91" i="3"/>
  <c r="AC91" i="3"/>
  <c r="S91" i="3"/>
  <c r="T91" i="3" s="1"/>
  <c r="R91" i="3"/>
  <c r="AG90" i="3"/>
  <c r="AF90" i="3"/>
  <c r="Y90" i="3"/>
  <c r="Z90" i="3" s="1"/>
  <c r="S90" i="3"/>
  <c r="T90" i="3" s="1"/>
  <c r="R90" i="3"/>
  <c r="U90" i="3" s="1"/>
  <c r="AG89" i="3"/>
  <c r="AF89" i="3"/>
  <c r="AC89" i="3"/>
  <c r="Y89" i="3"/>
  <c r="S89" i="3"/>
  <c r="T89" i="3" s="1"/>
  <c r="R89" i="3"/>
  <c r="AG88" i="3"/>
  <c r="AF88" i="3"/>
  <c r="AC88" i="3"/>
  <c r="Y88" i="3"/>
  <c r="AB88" i="3" s="1"/>
  <c r="AD88" i="3" s="1"/>
  <c r="S88" i="3"/>
  <c r="T88" i="3" s="1"/>
  <c r="R88" i="3"/>
  <c r="AG87" i="3"/>
  <c r="AF87" i="3"/>
  <c r="AC87" i="3"/>
  <c r="Y87" i="3"/>
  <c r="AB87" i="3" s="1"/>
  <c r="AD87" i="3" s="1"/>
  <c r="S87" i="3"/>
  <c r="T87" i="3" s="1"/>
  <c r="R87" i="3"/>
  <c r="AG86" i="3"/>
  <c r="AF86" i="3"/>
  <c r="AC86" i="3"/>
  <c r="Y86" i="3"/>
  <c r="S86" i="3"/>
  <c r="T86" i="3" s="1"/>
  <c r="R86" i="3"/>
  <c r="AG85" i="3"/>
  <c r="AF85" i="3"/>
  <c r="AC85" i="3"/>
  <c r="Y85" i="3"/>
  <c r="AB85" i="3" s="1"/>
  <c r="AD85" i="3" s="1"/>
  <c r="S85" i="3"/>
  <c r="T85" i="3" s="1"/>
  <c r="R85" i="3"/>
  <c r="AG84" i="3"/>
  <c r="AF84" i="3"/>
  <c r="AC84" i="3"/>
  <c r="Y84" i="3"/>
  <c r="AB84" i="3" s="1"/>
  <c r="AD84" i="3" s="1"/>
  <c r="S84" i="3"/>
  <c r="T84" i="3" s="1"/>
  <c r="R84" i="3"/>
  <c r="AG83" i="3"/>
  <c r="AF83" i="3"/>
  <c r="AC83" i="3"/>
  <c r="Y83" i="3"/>
  <c r="AB83" i="3" s="1"/>
  <c r="AD83" i="3" s="1"/>
  <c r="S83" i="3"/>
  <c r="T83" i="3" s="1"/>
  <c r="R83" i="3"/>
  <c r="AG82" i="3"/>
  <c r="AF82" i="3"/>
  <c r="AC82" i="3"/>
  <c r="Y82" i="3"/>
  <c r="S82" i="3"/>
  <c r="T82" i="3" s="1"/>
  <c r="R82" i="3"/>
  <c r="AG81" i="3"/>
  <c r="AF81" i="3"/>
  <c r="AC81" i="3"/>
  <c r="S81" i="3"/>
  <c r="T81" i="3" s="1"/>
  <c r="R81" i="3"/>
  <c r="AG80" i="3"/>
  <c r="AF80" i="3"/>
  <c r="AD80" i="3"/>
  <c r="AC80" i="3"/>
  <c r="Y80" i="3"/>
  <c r="S80" i="3"/>
  <c r="T80" i="3" s="1"/>
  <c r="R80" i="3"/>
  <c r="U80" i="3" s="1"/>
  <c r="AG79" i="3"/>
  <c r="AF79" i="3"/>
  <c r="AC79" i="3"/>
  <c r="Y79" i="3"/>
  <c r="S79" i="3"/>
  <c r="T79" i="3" s="1"/>
  <c r="R79" i="3"/>
  <c r="AG78" i="3"/>
  <c r="AF78" i="3"/>
  <c r="AC78" i="3"/>
  <c r="Y78" i="3"/>
  <c r="S78" i="3"/>
  <c r="T78" i="3" s="1"/>
  <c r="R78" i="3"/>
  <c r="AG77" i="3"/>
  <c r="AF77" i="3"/>
  <c r="AC77" i="3"/>
  <c r="Y77" i="3"/>
  <c r="S77" i="3"/>
  <c r="T77" i="3" s="1"/>
  <c r="R77" i="3"/>
  <c r="AG76" i="3"/>
  <c r="AF76" i="3"/>
  <c r="AC76" i="3"/>
  <c r="Y76" i="3"/>
  <c r="Z76" i="3" s="1"/>
  <c r="S76" i="3"/>
  <c r="T76" i="3" s="1"/>
  <c r="R76" i="3"/>
  <c r="AG75" i="3"/>
  <c r="AF75" i="3"/>
  <c r="AC75" i="3"/>
  <c r="S75" i="3"/>
  <c r="T75" i="3" s="1"/>
  <c r="R75" i="3"/>
  <c r="AG74" i="3"/>
  <c r="AF74" i="3"/>
  <c r="AD74" i="3"/>
  <c r="AC74" i="3"/>
  <c r="Y74" i="3"/>
  <c r="S74" i="3"/>
  <c r="T74" i="3" s="1"/>
  <c r="R74" i="3"/>
  <c r="U74" i="3" s="1"/>
  <c r="AG73" i="3"/>
  <c r="AF73" i="3"/>
  <c r="AC73" i="3"/>
  <c r="Y73" i="3"/>
  <c r="S73" i="3"/>
  <c r="T73" i="3" s="1"/>
  <c r="R73" i="3"/>
  <c r="AG72" i="3"/>
  <c r="AF72" i="3"/>
  <c r="AC72" i="3"/>
  <c r="Y72" i="3"/>
  <c r="S72" i="3"/>
  <c r="T72" i="3" s="1"/>
  <c r="R72" i="3"/>
  <c r="AG71" i="3"/>
  <c r="AF71" i="3"/>
  <c r="AC71" i="3"/>
  <c r="Y71" i="3"/>
  <c r="AB71" i="3" s="1"/>
  <c r="AD71" i="3" s="1"/>
  <c r="S71" i="3"/>
  <c r="T71" i="3" s="1"/>
  <c r="R71" i="3"/>
  <c r="AG70" i="3"/>
  <c r="AF70" i="3"/>
  <c r="AC70" i="3"/>
  <c r="S70" i="3"/>
  <c r="T70" i="3" s="1"/>
  <c r="R70" i="3"/>
  <c r="AG69" i="3"/>
  <c r="AF69" i="3"/>
  <c r="AD69" i="3"/>
  <c r="AC69" i="3"/>
  <c r="Y69" i="3"/>
  <c r="AB69" i="3" s="1"/>
  <c r="S69" i="3"/>
  <c r="T69" i="3" s="1"/>
  <c r="R69" i="3"/>
  <c r="U69" i="3" s="1"/>
  <c r="AG68" i="3"/>
  <c r="AF68" i="3"/>
  <c r="AC68" i="3"/>
  <c r="Y68" i="3"/>
  <c r="AB68" i="3" s="1"/>
  <c r="AD68" i="3" s="1"/>
  <c r="S68" i="3"/>
  <c r="T68" i="3" s="1"/>
  <c r="R68" i="3"/>
  <c r="AG67" i="3"/>
  <c r="AF67" i="3"/>
  <c r="AC67" i="3"/>
  <c r="S67" i="3"/>
  <c r="T67" i="3" s="1"/>
  <c r="R67" i="3"/>
  <c r="AG66" i="3"/>
  <c r="AF66" i="3"/>
  <c r="AD66" i="3"/>
  <c r="AC66" i="3"/>
  <c r="Y66" i="3"/>
  <c r="Z66" i="3" s="1"/>
  <c r="S66" i="3"/>
  <c r="T66" i="3" s="1"/>
  <c r="R66" i="3"/>
  <c r="U66" i="3" s="1"/>
  <c r="AG65" i="3"/>
  <c r="AF65" i="3"/>
  <c r="AC65" i="3"/>
  <c r="Y65" i="3"/>
  <c r="S65" i="3"/>
  <c r="T65" i="3" s="1"/>
  <c r="R65" i="3"/>
  <c r="AG64" i="3"/>
  <c r="AF64" i="3"/>
  <c r="AC64" i="3"/>
  <c r="Y64" i="3"/>
  <c r="Z64" i="3" s="1"/>
  <c r="S64" i="3"/>
  <c r="T64" i="3" s="1"/>
  <c r="R64" i="3"/>
  <c r="AG63" i="3"/>
  <c r="AF63" i="3"/>
  <c r="AC63" i="3"/>
  <c r="Y63" i="3"/>
  <c r="Z63" i="3" s="1"/>
  <c r="S63" i="3"/>
  <c r="T63" i="3" s="1"/>
  <c r="R63" i="3"/>
  <c r="AG62" i="3"/>
  <c r="AF62" i="3"/>
  <c r="AC62" i="3"/>
  <c r="S62" i="3"/>
  <c r="T62" i="3" s="1"/>
  <c r="R62" i="3"/>
  <c r="AG61" i="3"/>
  <c r="AF61" i="3"/>
  <c r="AD61" i="3"/>
  <c r="AC61" i="3"/>
  <c r="Y61" i="3"/>
  <c r="Z61" i="3" s="1"/>
  <c r="S61" i="3"/>
  <c r="T61" i="3" s="1"/>
  <c r="R61" i="3"/>
  <c r="U61" i="3" s="1"/>
  <c r="AG60" i="3"/>
  <c r="AF60" i="3"/>
  <c r="AC60" i="3"/>
  <c r="Y60" i="3"/>
  <c r="AB60" i="3" s="1"/>
  <c r="AD60" i="3" s="1"/>
  <c r="S60" i="3"/>
  <c r="T60" i="3" s="1"/>
  <c r="R60" i="3"/>
  <c r="AG59" i="3"/>
  <c r="AF59" i="3"/>
  <c r="AC59" i="3"/>
  <c r="Y59" i="3"/>
  <c r="AB59" i="3" s="1"/>
  <c r="AD59" i="3" s="1"/>
  <c r="S59" i="3"/>
  <c r="T59" i="3" s="1"/>
  <c r="R59" i="3"/>
  <c r="AG58" i="3"/>
  <c r="AF58" i="3"/>
  <c r="AC58" i="3"/>
  <c r="Y58" i="3"/>
  <c r="AB58" i="3" s="1"/>
  <c r="AD58" i="3" s="1"/>
  <c r="S58" i="3"/>
  <c r="T58" i="3" s="1"/>
  <c r="R58" i="3"/>
  <c r="AG57" i="3"/>
  <c r="AF57" i="3"/>
  <c r="AC57" i="3"/>
  <c r="Y57" i="3"/>
  <c r="S57" i="3"/>
  <c r="T57" i="3" s="1"/>
  <c r="R57" i="3"/>
  <c r="AG56" i="3"/>
  <c r="AF56" i="3"/>
  <c r="AC56" i="3"/>
  <c r="Y56" i="3"/>
  <c r="AB56" i="3" s="1"/>
  <c r="AD56" i="3" s="1"/>
  <c r="S56" i="3"/>
  <c r="T56" i="3" s="1"/>
  <c r="R56" i="3"/>
  <c r="AG55" i="3"/>
  <c r="AF55" i="3"/>
  <c r="AC55" i="3"/>
  <c r="Y55" i="3"/>
  <c r="AB55" i="3" s="1"/>
  <c r="AD55" i="3" s="1"/>
  <c r="S55" i="3"/>
  <c r="T55" i="3" s="1"/>
  <c r="R55" i="3"/>
  <c r="AG54" i="3"/>
  <c r="AF54" i="3"/>
  <c r="AC54" i="3"/>
  <c r="S54" i="3"/>
  <c r="T54" i="3" s="1"/>
  <c r="R54" i="3"/>
  <c r="AG53" i="3"/>
  <c r="AF53" i="3"/>
  <c r="AD53" i="3"/>
  <c r="AC53" i="3"/>
  <c r="Y53" i="3"/>
  <c r="S53" i="3"/>
  <c r="T53" i="3" s="1"/>
  <c r="R53" i="3"/>
  <c r="U53" i="3" s="1"/>
  <c r="AG52" i="3"/>
  <c r="AF52" i="3"/>
  <c r="AC52" i="3"/>
  <c r="Y52" i="3"/>
  <c r="S52" i="3"/>
  <c r="T52" i="3" s="1"/>
  <c r="R52" i="3"/>
  <c r="AG51" i="3"/>
  <c r="AF51" i="3"/>
  <c r="AC51" i="3"/>
  <c r="S51" i="3"/>
  <c r="T51" i="3" s="1"/>
  <c r="R51" i="3"/>
  <c r="AG50" i="3"/>
  <c r="AF50" i="3"/>
  <c r="Y50" i="3"/>
  <c r="AB50" i="3" s="1"/>
  <c r="S50" i="3"/>
  <c r="T50" i="3" s="1"/>
  <c r="R50" i="3"/>
  <c r="U50" i="3" s="1"/>
  <c r="AG49" i="3"/>
  <c r="AF49" i="3"/>
  <c r="AC49" i="3"/>
  <c r="Y49" i="3"/>
  <c r="Z49" i="3" s="1"/>
  <c r="S49" i="3"/>
  <c r="T49" i="3" s="1"/>
  <c r="R49" i="3"/>
  <c r="AG48" i="3"/>
  <c r="AF48" i="3"/>
  <c r="AC48" i="3"/>
  <c r="Y48" i="3"/>
  <c r="Z48" i="3" s="1"/>
  <c r="S48" i="3"/>
  <c r="T48" i="3" s="1"/>
  <c r="R48" i="3"/>
  <c r="AG47" i="3"/>
  <c r="AF47" i="3"/>
  <c r="AC47" i="3"/>
  <c r="Y47" i="3"/>
  <c r="Z47" i="3" s="1"/>
  <c r="S47" i="3"/>
  <c r="T47" i="3" s="1"/>
  <c r="R47" i="3"/>
  <c r="AG46" i="3"/>
  <c r="AF46" i="3"/>
  <c r="AC46" i="3"/>
  <c r="S46" i="3"/>
  <c r="T46" i="3" s="1"/>
  <c r="R46" i="3"/>
  <c r="AG45" i="3"/>
  <c r="AF45" i="3"/>
  <c r="AD45" i="3"/>
  <c r="AC45" i="3"/>
  <c r="Y45" i="3"/>
  <c r="AB45" i="3" s="1"/>
  <c r="S45" i="3"/>
  <c r="T45" i="3" s="1"/>
  <c r="R45" i="3"/>
  <c r="U45" i="3" s="1"/>
  <c r="AG44" i="3"/>
  <c r="AF44" i="3"/>
  <c r="AC44" i="3"/>
  <c r="Y44" i="3"/>
  <c r="AB44" i="3" s="1"/>
  <c r="AD44" i="3" s="1"/>
  <c r="S44" i="3"/>
  <c r="T44" i="3" s="1"/>
  <c r="R44" i="3"/>
  <c r="AG43" i="3"/>
  <c r="AF43" i="3"/>
  <c r="AC43" i="3"/>
  <c r="Y43" i="3"/>
  <c r="Z43" i="3" s="1"/>
  <c r="S43" i="3"/>
  <c r="T43" i="3" s="1"/>
  <c r="R43" i="3"/>
  <c r="AG42" i="3"/>
  <c r="AF42" i="3"/>
  <c r="AC42" i="3"/>
  <c r="Y42" i="3"/>
  <c r="AB42" i="3" s="1"/>
  <c r="AD42" i="3" s="1"/>
  <c r="S42" i="3"/>
  <c r="T42" i="3" s="1"/>
  <c r="R42" i="3"/>
  <c r="AG41" i="3"/>
  <c r="AF41" i="3"/>
  <c r="AC41" i="3"/>
  <c r="Y41" i="3"/>
  <c r="AB41" i="3" s="1"/>
  <c r="AD41" i="3" s="1"/>
  <c r="S41" i="3"/>
  <c r="T41" i="3" s="1"/>
  <c r="R41" i="3"/>
  <c r="AG40" i="3"/>
  <c r="AF40" i="3"/>
  <c r="AC40" i="3"/>
  <c r="Y40" i="3"/>
  <c r="AB40" i="3" s="1"/>
  <c r="AD40" i="3" s="1"/>
  <c r="S40" i="3"/>
  <c r="T40" i="3" s="1"/>
  <c r="R40" i="3"/>
  <c r="AG39" i="3"/>
  <c r="AF39" i="3"/>
  <c r="AC39" i="3"/>
  <c r="Y39" i="3"/>
  <c r="AB39" i="3" s="1"/>
  <c r="AD39" i="3" s="1"/>
  <c r="S39" i="3"/>
  <c r="T39" i="3" s="1"/>
  <c r="R39" i="3"/>
  <c r="AG38" i="3"/>
  <c r="AF38" i="3"/>
  <c r="AC38" i="3"/>
  <c r="S38" i="3"/>
  <c r="T38" i="3" s="1"/>
  <c r="R38" i="3"/>
  <c r="AG37" i="3"/>
  <c r="AF37" i="3"/>
  <c r="AD37" i="3"/>
  <c r="AC37" i="3"/>
  <c r="Y37" i="3"/>
  <c r="Z37" i="3" s="1"/>
  <c r="S37" i="3"/>
  <c r="T37" i="3" s="1"/>
  <c r="R37" i="3"/>
  <c r="U37" i="3" s="1"/>
  <c r="AG36" i="3"/>
  <c r="AF36" i="3"/>
  <c r="AC36" i="3"/>
  <c r="Y36" i="3"/>
  <c r="Z36" i="3" s="1"/>
  <c r="S36" i="3"/>
  <c r="T36" i="3" s="1"/>
  <c r="R36" i="3"/>
  <c r="AG35" i="3"/>
  <c r="AF35" i="3"/>
  <c r="AC35" i="3"/>
  <c r="Y35" i="3"/>
  <c r="Z35" i="3" s="1"/>
  <c r="S35" i="3"/>
  <c r="T35" i="3" s="1"/>
  <c r="R35" i="3"/>
  <c r="AG34" i="3"/>
  <c r="AF34" i="3"/>
  <c r="AC34" i="3"/>
  <c r="Y34" i="3"/>
  <c r="Z34" i="3" s="1"/>
  <c r="S34" i="3"/>
  <c r="T34" i="3" s="1"/>
  <c r="R34" i="3"/>
  <c r="AG33" i="3"/>
  <c r="AF33" i="3"/>
  <c r="AC33" i="3"/>
  <c r="S33" i="3"/>
  <c r="T33" i="3" s="1"/>
  <c r="R33" i="3"/>
  <c r="AG32" i="3"/>
  <c r="AF32" i="3"/>
  <c r="AD32" i="3"/>
  <c r="AC32" i="3"/>
  <c r="Y32" i="3"/>
  <c r="AB32" i="3" s="1"/>
  <c r="S32" i="3"/>
  <c r="T32" i="3" s="1"/>
  <c r="R32" i="3"/>
  <c r="U32" i="3" s="1"/>
  <c r="AG31" i="3"/>
  <c r="AF31" i="3"/>
  <c r="AC31" i="3"/>
  <c r="Y31" i="3"/>
  <c r="AB31" i="3" s="1"/>
  <c r="AD31" i="3" s="1"/>
  <c r="S31" i="3"/>
  <c r="T31" i="3" s="1"/>
  <c r="R31" i="3"/>
  <c r="AG30" i="3"/>
  <c r="AF30" i="3"/>
  <c r="AC30" i="3"/>
  <c r="Y30" i="3"/>
  <c r="AB30" i="3" s="1"/>
  <c r="AD30" i="3" s="1"/>
  <c r="S30" i="3"/>
  <c r="T30" i="3" s="1"/>
  <c r="R30" i="3"/>
  <c r="AG29" i="3"/>
  <c r="AF29" i="3"/>
  <c r="AC29" i="3"/>
  <c r="Y29" i="3"/>
  <c r="AB29" i="3" s="1"/>
  <c r="AD29" i="3" s="1"/>
  <c r="S29" i="3"/>
  <c r="T29" i="3" s="1"/>
  <c r="R29" i="3"/>
  <c r="AG28" i="3"/>
  <c r="AF28" i="3"/>
  <c r="AC28" i="3"/>
  <c r="Y28" i="3"/>
  <c r="AB28" i="3" s="1"/>
  <c r="AD28" i="3" s="1"/>
  <c r="S28" i="3"/>
  <c r="T28" i="3" s="1"/>
  <c r="R28" i="3"/>
  <c r="AG27" i="3"/>
  <c r="AF27" i="3"/>
  <c r="AC27" i="3"/>
  <c r="S27" i="3"/>
  <c r="T27" i="3" s="1"/>
  <c r="R27" i="3"/>
  <c r="AG26" i="3"/>
  <c r="AF26" i="3"/>
  <c r="AD26" i="3"/>
  <c r="AC26" i="3"/>
  <c r="Y26" i="3"/>
  <c r="Z26" i="3" s="1"/>
  <c r="S26" i="3"/>
  <c r="T26" i="3" s="1"/>
  <c r="R26" i="3"/>
  <c r="U26" i="3" s="1"/>
  <c r="AG25" i="3"/>
  <c r="AF25" i="3"/>
  <c r="AC25" i="3"/>
  <c r="Y25" i="3"/>
  <c r="Z25" i="3" s="1"/>
  <c r="S25" i="3"/>
  <c r="T25" i="3" s="1"/>
  <c r="R25" i="3"/>
  <c r="AG24" i="3"/>
  <c r="AF24" i="3"/>
  <c r="AC24" i="3"/>
  <c r="Y24" i="3"/>
  <c r="AB24" i="3" s="1"/>
  <c r="AD24" i="3" s="1"/>
  <c r="S24" i="3"/>
  <c r="T24" i="3" s="1"/>
  <c r="R24" i="3"/>
  <c r="AG23" i="3"/>
  <c r="AF23" i="3"/>
  <c r="AC23" i="3"/>
  <c r="Y23" i="3"/>
  <c r="Z23" i="3" s="1"/>
  <c r="S23" i="3"/>
  <c r="T23" i="3" s="1"/>
  <c r="R23" i="3"/>
  <c r="AG22" i="3"/>
  <c r="AF22" i="3"/>
  <c r="AC22" i="3"/>
  <c r="Y22" i="3"/>
  <c r="Z22" i="3" s="1"/>
  <c r="S22" i="3"/>
  <c r="T22" i="3" s="1"/>
  <c r="R22" i="3"/>
  <c r="AG21" i="3"/>
  <c r="AF21" i="3"/>
  <c r="AC21" i="3"/>
  <c r="S21" i="3"/>
  <c r="T21" i="3" s="1"/>
  <c r="R21" i="3"/>
  <c r="AG20" i="3"/>
  <c r="AF20" i="3"/>
  <c r="AD20" i="3"/>
  <c r="AC20" i="3"/>
  <c r="Y20" i="3"/>
  <c r="AB20" i="3" s="1"/>
  <c r="S20" i="3"/>
  <c r="T20" i="3" s="1"/>
  <c r="R20" i="3"/>
  <c r="U20" i="3" s="1"/>
  <c r="AG19" i="3"/>
  <c r="AF19" i="3"/>
  <c r="AC19" i="3"/>
  <c r="Y19" i="3"/>
  <c r="Z19" i="3" s="1"/>
  <c r="S19" i="3"/>
  <c r="T19" i="3" s="1"/>
  <c r="R19" i="3"/>
  <c r="AG18" i="3"/>
  <c r="AF18" i="3"/>
  <c r="AC18" i="3"/>
  <c r="Y18" i="3"/>
  <c r="AB18" i="3" s="1"/>
  <c r="AD18" i="3" s="1"/>
  <c r="S18" i="3"/>
  <c r="T18" i="3" s="1"/>
  <c r="R18" i="3"/>
  <c r="AG17" i="3"/>
  <c r="AF17" i="3"/>
  <c r="AC17" i="3"/>
  <c r="Y17" i="3"/>
  <c r="AB17" i="3" s="1"/>
  <c r="AD17" i="3" s="1"/>
  <c r="S17" i="3"/>
  <c r="T17" i="3" s="1"/>
  <c r="R17" i="3"/>
  <c r="AG16" i="3"/>
  <c r="AF16" i="3"/>
  <c r="AC16" i="3"/>
  <c r="Y16" i="3"/>
  <c r="AB16" i="3" s="1"/>
  <c r="AD16" i="3" s="1"/>
  <c r="S16" i="3"/>
  <c r="T16" i="3" s="1"/>
  <c r="R16" i="3"/>
  <c r="AG15" i="3"/>
  <c r="AF15" i="3"/>
  <c r="AC15" i="3"/>
  <c r="Y15" i="3"/>
  <c r="AB15" i="3" s="1"/>
  <c r="AD15" i="3" s="1"/>
  <c r="S15" i="3"/>
  <c r="T15" i="3" s="1"/>
  <c r="R15" i="3"/>
  <c r="AG14" i="3"/>
  <c r="AF14" i="3"/>
  <c r="AC14" i="3"/>
  <c r="Y14" i="3"/>
  <c r="AB14" i="3" s="1"/>
  <c r="AD14" i="3" s="1"/>
  <c r="S14" i="3"/>
  <c r="T14" i="3" s="1"/>
  <c r="R14" i="3"/>
  <c r="AG13" i="3"/>
  <c r="AF13" i="3"/>
  <c r="AC13" i="3"/>
  <c r="Y13" i="3"/>
  <c r="AB13" i="3" s="1"/>
  <c r="AD13" i="3" s="1"/>
  <c r="S13" i="3"/>
  <c r="T13" i="3" s="1"/>
  <c r="R13" i="3"/>
  <c r="AG12" i="3"/>
  <c r="AF12" i="3"/>
  <c r="AC12" i="3"/>
  <c r="Y12" i="3"/>
  <c r="AB12" i="3" s="1"/>
  <c r="AD12" i="3" s="1"/>
  <c r="S12" i="3"/>
  <c r="T12" i="3" s="1"/>
  <c r="R12" i="3"/>
  <c r="AG11" i="3"/>
  <c r="AF11" i="3"/>
  <c r="AC11" i="3"/>
  <c r="Y11" i="3"/>
  <c r="AB11" i="3" s="1"/>
  <c r="AD11" i="3" s="1"/>
  <c r="S11" i="3"/>
  <c r="T11" i="3" s="1"/>
  <c r="R11" i="3"/>
  <c r="AG10" i="3"/>
  <c r="AF10" i="3"/>
  <c r="AC10" i="3"/>
  <c r="Y10" i="3"/>
  <c r="AB10" i="3" s="1"/>
  <c r="AD10" i="3" s="1"/>
  <c r="S10" i="3"/>
  <c r="T10" i="3" s="1"/>
  <c r="R10" i="3"/>
  <c r="AG9" i="3"/>
  <c r="AF9" i="3"/>
  <c r="AC9" i="3"/>
  <c r="Y9" i="3"/>
  <c r="AB9" i="3" s="1"/>
  <c r="AD9" i="3" s="1"/>
  <c r="S9" i="3"/>
  <c r="T9" i="3" s="1"/>
  <c r="R9" i="3"/>
  <c r="AG8" i="3"/>
  <c r="AF8" i="3"/>
  <c r="AC8" i="3"/>
  <c r="S8" i="3"/>
  <c r="T8" i="3" s="1"/>
  <c r="R8" i="3"/>
  <c r="AG7" i="3"/>
  <c r="AF7" i="3"/>
  <c r="AD7" i="3"/>
  <c r="AC7" i="3"/>
  <c r="Y7" i="3"/>
  <c r="AB7" i="3" s="1"/>
  <c r="S7" i="3"/>
  <c r="T7" i="3" s="1"/>
  <c r="R7" i="3"/>
  <c r="U7" i="3" s="1"/>
  <c r="AG6" i="3"/>
  <c r="AF6" i="3"/>
  <c r="AC6" i="3"/>
  <c r="S6" i="3"/>
  <c r="T6" i="3" s="1"/>
  <c r="R6" i="3"/>
  <c r="W6" i="3" s="1"/>
  <c r="Y6" i="3" s="1"/>
  <c r="Z20" i="3" l="1"/>
  <c r="AB23" i="3"/>
  <c r="AD23" i="3" s="1"/>
  <c r="U27" i="3"/>
  <c r="Z83" i="3"/>
  <c r="U57" i="3"/>
  <c r="Z58" i="3"/>
  <c r="Z59" i="3"/>
  <c r="U129" i="3"/>
  <c r="U131" i="3"/>
  <c r="U133" i="3"/>
  <c r="W163" i="3"/>
  <c r="Z50" i="3"/>
  <c r="U63" i="3"/>
  <c r="U85" i="3"/>
  <c r="U94" i="3"/>
  <c r="Z101" i="3"/>
  <c r="U113" i="3"/>
  <c r="U148" i="3"/>
  <c r="U97" i="3"/>
  <c r="U137" i="3"/>
  <c r="U139" i="3"/>
  <c r="Z166" i="3"/>
  <c r="U60" i="3"/>
  <c r="U76" i="3"/>
  <c r="U115" i="3"/>
  <c r="AB120" i="3"/>
  <c r="AD120" i="3" s="1"/>
  <c r="U17" i="3"/>
  <c r="U35" i="3"/>
  <c r="Z29" i="3"/>
  <c r="U56" i="3"/>
  <c r="AB61" i="3"/>
  <c r="AH61" i="3" s="1"/>
  <c r="U71" i="3"/>
  <c r="U86" i="3"/>
  <c r="U88" i="3"/>
  <c r="U147" i="3"/>
  <c r="U149" i="3"/>
  <c r="U164" i="3"/>
  <c r="Z45" i="3"/>
  <c r="Z55" i="3"/>
  <c r="AB43" i="3"/>
  <c r="AD43" i="3" s="1"/>
  <c r="Z84" i="3"/>
  <c r="AH69" i="3"/>
  <c r="U16" i="3"/>
  <c r="AB35" i="3"/>
  <c r="AD35" i="3" s="1"/>
  <c r="U36" i="3"/>
  <c r="U55" i="3"/>
  <c r="U58" i="3"/>
  <c r="U59" i="3"/>
  <c r="U62" i="3"/>
  <c r="AB66" i="3"/>
  <c r="AH66" i="3" s="1"/>
  <c r="Z69" i="3"/>
  <c r="U84" i="3"/>
  <c r="U87" i="3"/>
  <c r="Z88" i="3"/>
  <c r="U93" i="3"/>
  <c r="AB118" i="3"/>
  <c r="AD118" i="3" s="1"/>
  <c r="U150" i="3"/>
  <c r="Z152" i="3"/>
  <c r="U155" i="3"/>
  <c r="U157" i="3"/>
  <c r="U159" i="3"/>
  <c r="U161" i="3"/>
  <c r="U15" i="3"/>
  <c r="U19" i="3"/>
  <c r="U22" i="3"/>
  <c r="AB64" i="3"/>
  <c r="AD64" i="3" s="1"/>
  <c r="U65" i="3"/>
  <c r="Z71" i="3"/>
  <c r="AB76" i="3"/>
  <c r="AD76" i="3" s="1"/>
  <c r="U83" i="3"/>
  <c r="Z85" i="3"/>
  <c r="U103" i="3"/>
  <c r="AB115" i="3"/>
  <c r="AD115" i="3" s="1"/>
  <c r="Z121" i="3"/>
  <c r="Z122" i="3"/>
  <c r="Z123" i="3"/>
  <c r="U125" i="3"/>
  <c r="U126" i="3"/>
  <c r="U132" i="3"/>
  <c r="U134" i="3"/>
  <c r="U14" i="3"/>
  <c r="U18" i="3"/>
  <c r="U138" i="3"/>
  <c r="U140" i="3"/>
  <c r="U153" i="3"/>
  <c r="AB100" i="3"/>
  <c r="AD100" i="3" s="1"/>
  <c r="Z100" i="3"/>
  <c r="W8" i="3"/>
  <c r="U10" i="3"/>
  <c r="U12" i="3"/>
  <c r="AB19" i="3"/>
  <c r="AD19" i="3" s="1"/>
  <c r="W21" i="3"/>
  <c r="Z24" i="3"/>
  <c r="AB25" i="3"/>
  <c r="AD25" i="3" s="1"/>
  <c r="Z41" i="3"/>
  <c r="Z82" i="3"/>
  <c r="AB82" i="3"/>
  <c r="AD82" i="3" s="1"/>
  <c r="U109" i="3"/>
  <c r="AB116" i="3"/>
  <c r="AD116" i="3" s="1"/>
  <c r="Z116" i="3"/>
  <c r="U47" i="3"/>
  <c r="AB117" i="3"/>
  <c r="AD117" i="3" s="1"/>
  <c r="Z117" i="3"/>
  <c r="Z57" i="3"/>
  <c r="AB57" i="3"/>
  <c r="AD57" i="3" s="1"/>
  <c r="Z65" i="3"/>
  <c r="AB65" i="3"/>
  <c r="AD65" i="3" s="1"/>
  <c r="U9" i="3"/>
  <c r="U11" i="3"/>
  <c r="U13" i="3"/>
  <c r="AB22" i="3"/>
  <c r="AD22" i="3" s="1"/>
  <c r="U23" i="3"/>
  <c r="AB26" i="3"/>
  <c r="AH26" i="3" s="1"/>
  <c r="AB34" i="3"/>
  <c r="AD34" i="3" s="1"/>
  <c r="W38" i="3"/>
  <c r="AB89" i="3"/>
  <c r="AD89" i="3" s="1"/>
  <c r="Z89" i="3"/>
  <c r="AB168" i="3"/>
  <c r="AD168" i="3" s="1"/>
  <c r="Z168" i="3"/>
  <c r="W54" i="3"/>
  <c r="AH71" i="3"/>
  <c r="U91" i="3"/>
  <c r="W99" i="3"/>
  <c r="U114" i="3"/>
  <c r="AH119" i="3"/>
  <c r="U68" i="3"/>
  <c r="U77" i="3"/>
  <c r="U151" i="3"/>
  <c r="U165" i="3"/>
  <c r="U167" i="3"/>
  <c r="U52" i="3"/>
  <c r="AB63" i="3"/>
  <c r="AD63" i="3" s="1"/>
  <c r="U64" i="3"/>
  <c r="U72" i="3"/>
  <c r="U82" i="3"/>
  <c r="Z87" i="3"/>
  <c r="U89" i="3"/>
  <c r="U100" i="3"/>
  <c r="W102" i="3"/>
  <c r="U106" i="3"/>
  <c r="AB114" i="3"/>
  <c r="AD114" i="3" s="1"/>
  <c r="U116" i="3"/>
  <c r="Z119" i="3"/>
  <c r="AB147" i="3"/>
  <c r="AD147" i="3" s="1"/>
  <c r="AH59" i="3"/>
  <c r="U24" i="3"/>
  <c r="W27" i="3"/>
  <c r="Z31" i="3"/>
  <c r="Z39" i="3"/>
  <c r="U49" i="3"/>
  <c r="AB49" i="3"/>
  <c r="AD49" i="3" s="1"/>
  <c r="Z56" i="3"/>
  <c r="Z60" i="3"/>
  <c r="AB73" i="3"/>
  <c r="AD73" i="3" s="1"/>
  <c r="Z73" i="3"/>
  <c r="AB78" i="3"/>
  <c r="AD78" i="3" s="1"/>
  <c r="Z78" i="3"/>
  <c r="AB86" i="3"/>
  <c r="AD86" i="3" s="1"/>
  <c r="Z86" i="3"/>
  <c r="AH55" i="3"/>
  <c r="Z7" i="3"/>
  <c r="AH7" i="3"/>
  <c r="AH24" i="3"/>
  <c r="W33" i="3"/>
  <c r="U48" i="3"/>
  <c r="AH50" i="3"/>
  <c r="AB124" i="3"/>
  <c r="AH124" i="3" s="1"/>
  <c r="Z124" i="3"/>
  <c r="U34" i="3"/>
  <c r="AH58" i="3"/>
  <c r="AB77" i="3"/>
  <c r="AD77" i="3" s="1"/>
  <c r="Z77" i="3"/>
  <c r="AB79" i="3"/>
  <c r="AD79" i="3" s="1"/>
  <c r="Z79" i="3"/>
  <c r="W62" i="3"/>
  <c r="Y62" i="3" s="1"/>
  <c r="W67" i="3"/>
  <c r="U92" i="3"/>
  <c r="U95" i="3"/>
  <c r="U102" i="3"/>
  <c r="U117" i="3"/>
  <c r="W75" i="3"/>
  <c r="AH152" i="3"/>
  <c r="U70" i="3"/>
  <c r="U73" i="3"/>
  <c r="U75" i="3"/>
  <c r="U78" i="3"/>
  <c r="U79" i="3"/>
  <c r="U96" i="3"/>
  <c r="AB105" i="3"/>
  <c r="AH105" i="3" s="1"/>
  <c r="Z105" i="3"/>
  <c r="U108" i="3"/>
  <c r="U107" i="3"/>
  <c r="W113" i="3"/>
  <c r="U122" i="3"/>
  <c r="U123" i="3"/>
  <c r="U128" i="3"/>
  <c r="U141" i="3"/>
  <c r="U143" i="3"/>
  <c r="W146" i="3"/>
  <c r="U136" i="3"/>
  <c r="AB148" i="3"/>
  <c r="AD148" i="3" s="1"/>
  <c r="AB149" i="3"/>
  <c r="AD149" i="3" s="1"/>
  <c r="AB150" i="3"/>
  <c r="AD150" i="3" s="1"/>
  <c r="Z151" i="3"/>
  <c r="W153" i="3"/>
  <c r="AB164" i="3"/>
  <c r="AD164" i="3" s="1"/>
  <c r="Z165" i="3"/>
  <c r="W167" i="3"/>
  <c r="Y167" i="3" s="1"/>
  <c r="AB167" i="3" s="1"/>
  <c r="AD167" i="3" s="1"/>
  <c r="U111" i="3"/>
  <c r="U130" i="3"/>
  <c r="U142" i="3"/>
  <c r="U144" i="3"/>
  <c r="U156" i="3"/>
  <c r="U158" i="3"/>
  <c r="U160" i="3"/>
  <c r="AH168" i="3"/>
  <c r="AH9" i="3"/>
  <c r="AH13" i="3"/>
  <c r="AH17" i="3"/>
  <c r="AH20" i="3"/>
  <c r="AB6" i="3"/>
  <c r="Z6" i="3"/>
  <c r="AH10" i="3"/>
  <c r="AH14" i="3"/>
  <c r="AH18" i="3"/>
  <c r="AH11" i="3"/>
  <c r="AH15" i="3"/>
  <c r="U6" i="3"/>
  <c r="AH12" i="3"/>
  <c r="AH16" i="3"/>
  <c r="W46" i="3"/>
  <c r="AB74" i="3"/>
  <c r="AH74" i="3" s="1"/>
  <c r="Z74" i="3"/>
  <c r="AB108" i="3"/>
  <c r="Z108" i="3"/>
  <c r="AB112" i="3"/>
  <c r="AH112" i="3" s="1"/>
  <c r="Z112" i="3"/>
  <c r="U28" i="3"/>
  <c r="Z28" i="3"/>
  <c r="AH28" i="3"/>
  <c r="U30" i="3"/>
  <c r="Z30" i="3"/>
  <c r="AH30" i="3"/>
  <c r="Z32" i="3"/>
  <c r="AH32" i="3"/>
  <c r="AB37" i="3"/>
  <c r="AH37" i="3" s="1"/>
  <c r="U40" i="3"/>
  <c r="Z40" i="3"/>
  <c r="AH40" i="3"/>
  <c r="U42" i="3"/>
  <c r="Z42" i="3"/>
  <c r="AH42" i="3"/>
  <c r="U44" i="3"/>
  <c r="Z44" i="3"/>
  <c r="AH44" i="3"/>
  <c r="U46" i="3"/>
  <c r="AB48" i="3"/>
  <c r="AD48" i="3" s="1"/>
  <c r="W51" i="3"/>
  <c r="Y51" i="3" s="1"/>
  <c r="AB53" i="3"/>
  <c r="AH53" i="3" s="1"/>
  <c r="Z53" i="3"/>
  <c r="AB72" i="3"/>
  <c r="AD72" i="3" s="1"/>
  <c r="Z72" i="3"/>
  <c r="AB93" i="3"/>
  <c r="Z93" i="3"/>
  <c r="AB97" i="3"/>
  <c r="Z97" i="3"/>
  <c r="AH68" i="3"/>
  <c r="R171" i="3"/>
  <c r="U8" i="3"/>
  <c r="Z9" i="3"/>
  <c r="Z10" i="3"/>
  <c r="Z11" i="3"/>
  <c r="Z12" i="3"/>
  <c r="Z13" i="3"/>
  <c r="Z14" i="3"/>
  <c r="Z15" i="3"/>
  <c r="Z16" i="3"/>
  <c r="Z17" i="3"/>
  <c r="Z18" i="3"/>
  <c r="U21" i="3"/>
  <c r="AB36" i="3"/>
  <c r="U38" i="3"/>
  <c r="AB47" i="3"/>
  <c r="AB52" i="3"/>
  <c r="AD52" i="3" s="1"/>
  <c r="Z52" i="3"/>
  <c r="U54" i="3"/>
  <c r="AH56" i="3"/>
  <c r="AH60" i="3"/>
  <c r="W81" i="3"/>
  <c r="U81" i="3"/>
  <c r="U29" i="3"/>
  <c r="AH29" i="3"/>
  <c r="U31" i="3"/>
  <c r="AH31" i="3"/>
  <c r="U33" i="3"/>
  <c r="U39" i="3"/>
  <c r="AH39" i="3"/>
  <c r="U41" i="3"/>
  <c r="AH41" i="3"/>
  <c r="U43" i="3"/>
  <c r="AH45" i="3"/>
  <c r="U104" i="3"/>
  <c r="U110" i="3"/>
  <c r="AB128" i="3"/>
  <c r="Z128" i="3"/>
  <c r="AB129" i="3"/>
  <c r="Z129" i="3"/>
  <c r="AH83" i="3"/>
  <c r="AH87" i="3"/>
  <c r="AB94" i="3"/>
  <c r="Z94" i="3"/>
  <c r="AB98" i="3"/>
  <c r="AH98" i="3" s="1"/>
  <c r="Z98" i="3"/>
  <c r="U99" i="3"/>
  <c r="X99" i="3" s="1"/>
  <c r="AB103" i="3"/>
  <c r="Z103" i="3"/>
  <c r="AB109" i="3"/>
  <c r="Z109" i="3"/>
  <c r="AB138" i="3"/>
  <c r="Z138" i="3"/>
  <c r="U51" i="3"/>
  <c r="U67" i="3"/>
  <c r="X67" i="3" s="1"/>
  <c r="Z68" i="3"/>
  <c r="AB80" i="3"/>
  <c r="AH80" i="3" s="1"/>
  <c r="Z80" i="3"/>
  <c r="AH84" i="3"/>
  <c r="AH88" i="3"/>
  <c r="W91" i="3"/>
  <c r="AB95" i="3"/>
  <c r="Z95" i="3"/>
  <c r="AH101" i="3"/>
  <c r="AB104" i="3"/>
  <c r="Z104" i="3"/>
  <c r="W106" i="3"/>
  <c r="AB110" i="3"/>
  <c r="Z110" i="3"/>
  <c r="AH123" i="3"/>
  <c r="U127" i="3"/>
  <c r="AB132" i="3"/>
  <c r="Z132" i="3"/>
  <c r="AB133" i="3"/>
  <c r="Z133" i="3"/>
  <c r="W70" i="3"/>
  <c r="AH85" i="3"/>
  <c r="AB92" i="3"/>
  <c r="Z92" i="3"/>
  <c r="AB96" i="3"/>
  <c r="Z96" i="3"/>
  <c r="AB107" i="3"/>
  <c r="Z107" i="3"/>
  <c r="AB111" i="3"/>
  <c r="Z111" i="3"/>
  <c r="U119" i="3"/>
  <c r="W125" i="3"/>
  <c r="U120" i="3"/>
  <c r="AH121" i="3"/>
  <c r="AB126" i="3"/>
  <c r="Z126" i="3"/>
  <c r="AB130" i="3"/>
  <c r="Z130" i="3"/>
  <c r="AB134" i="3"/>
  <c r="Z134" i="3"/>
  <c r="AB139" i="3"/>
  <c r="Z139" i="3"/>
  <c r="AB155" i="3"/>
  <c r="AD155" i="3" s="1"/>
  <c r="Z155" i="3"/>
  <c r="AB157" i="3"/>
  <c r="AD157" i="3" s="1"/>
  <c r="Z157" i="3"/>
  <c r="AB159" i="3"/>
  <c r="AD159" i="3" s="1"/>
  <c r="Z159" i="3"/>
  <c r="AB161" i="3"/>
  <c r="AD161" i="3" s="1"/>
  <c r="Z161" i="3"/>
  <c r="U118" i="3"/>
  <c r="U121" i="3"/>
  <c r="AH122" i="3"/>
  <c r="AB127" i="3"/>
  <c r="Z127" i="3"/>
  <c r="AB131" i="3"/>
  <c r="Z131" i="3"/>
  <c r="W136" i="3"/>
  <c r="AB140" i="3"/>
  <c r="Z140" i="3"/>
  <c r="AB145" i="3"/>
  <c r="AH145" i="3" s="1"/>
  <c r="Z145" i="3"/>
  <c r="AH151" i="3"/>
  <c r="AB137" i="3"/>
  <c r="Z137" i="3"/>
  <c r="AH141" i="3"/>
  <c r="AH142" i="3"/>
  <c r="AH143" i="3"/>
  <c r="AH144" i="3"/>
  <c r="U146" i="3"/>
  <c r="AB154" i="3"/>
  <c r="AD154" i="3" s="1"/>
  <c r="Z154" i="3"/>
  <c r="AB156" i="3"/>
  <c r="AD156" i="3" s="1"/>
  <c r="Z156" i="3"/>
  <c r="AB158" i="3"/>
  <c r="AD158" i="3" s="1"/>
  <c r="Z158" i="3"/>
  <c r="AB160" i="3"/>
  <c r="AD160" i="3" s="1"/>
  <c r="Z160" i="3"/>
  <c r="U154" i="3"/>
  <c r="AH165" i="3"/>
  <c r="Z141" i="3"/>
  <c r="Z142" i="3"/>
  <c r="Z143" i="3"/>
  <c r="Z144" i="3"/>
  <c r="AB162" i="3"/>
  <c r="AH162" i="3" s="1"/>
  <c r="Z162" i="3"/>
  <c r="AH166" i="3"/>
  <c r="AB169" i="3"/>
  <c r="AD169" i="3" s="1"/>
  <c r="Z169" i="3"/>
  <c r="U163" i="3"/>
  <c r="U168" i="3"/>
  <c r="U169" i="3"/>
  <c r="AH100" i="3" l="1"/>
  <c r="AH23" i="3"/>
  <c r="AH147" i="3"/>
  <c r="AH115" i="3"/>
  <c r="AH25" i="3"/>
  <c r="AH89" i="3"/>
  <c r="AH63" i="3"/>
  <c r="X163" i="3"/>
  <c r="Y163" i="3" s="1"/>
  <c r="AH43" i="3"/>
  <c r="AH78" i="3"/>
  <c r="AH161" i="3"/>
  <c r="Y67" i="3"/>
  <c r="AB67" i="3" s="1"/>
  <c r="AH118" i="3"/>
  <c r="X146" i="3"/>
  <c r="Y146" i="3" s="1"/>
  <c r="AB146" i="3" s="1"/>
  <c r="AH76" i="3"/>
  <c r="AH116" i="3"/>
  <c r="X75" i="3"/>
  <c r="Y75" i="3" s="1"/>
  <c r="AH34" i="3"/>
  <c r="AH114" i="3"/>
  <c r="AH120" i="3"/>
  <c r="X21" i="3"/>
  <c r="Y21" i="3" s="1"/>
  <c r="AB21" i="3" s="1"/>
  <c r="X91" i="3"/>
  <c r="Y91" i="3" s="1"/>
  <c r="AH64" i="3"/>
  <c r="X102" i="3"/>
  <c r="Y102" i="3" s="1"/>
  <c r="AB102" i="3" s="1"/>
  <c r="AH102" i="3" s="1"/>
  <c r="X33" i="3"/>
  <c r="Y33" i="3" s="1"/>
  <c r="Z33" i="3" s="1"/>
  <c r="AH35" i="3"/>
  <c r="X106" i="3"/>
  <c r="Y106" i="3" s="1"/>
  <c r="AH57" i="3"/>
  <c r="X54" i="3"/>
  <c r="Y54" i="3" s="1"/>
  <c r="Z54" i="3" s="1"/>
  <c r="AH164" i="3"/>
  <c r="AH65" i="3"/>
  <c r="Y99" i="3"/>
  <c r="Z99" i="3" s="1"/>
  <c r="X81" i="3"/>
  <c r="Y81" i="3" s="1"/>
  <c r="X8" i="3"/>
  <c r="Y8" i="3" s="1"/>
  <c r="AB8" i="3" s="1"/>
  <c r="X70" i="3"/>
  <c r="Y70" i="3" s="1"/>
  <c r="AH82" i="3"/>
  <c r="AH73" i="3"/>
  <c r="AH19" i="3"/>
  <c r="AH22" i="3"/>
  <c r="Z167" i="3"/>
  <c r="X113" i="3"/>
  <c r="Y113" i="3" s="1"/>
  <c r="Z113" i="3" s="1"/>
  <c r="AH117" i="3"/>
  <c r="X153" i="3"/>
  <c r="Y153" i="3" s="1"/>
  <c r="AB153" i="3" s="1"/>
  <c r="AH159" i="3"/>
  <c r="X136" i="3"/>
  <c r="Y136" i="3" s="1"/>
  <c r="AH86" i="3"/>
  <c r="AH148" i="3"/>
  <c r="X27" i="3"/>
  <c r="Y27" i="3" s="1"/>
  <c r="AB27" i="3" s="1"/>
  <c r="X46" i="3"/>
  <c r="Y46" i="3" s="1"/>
  <c r="AH48" i="3"/>
  <c r="AH155" i="3"/>
  <c r="AH154" i="3"/>
  <c r="X125" i="3"/>
  <c r="Y125" i="3" s="1"/>
  <c r="AH72" i="3"/>
  <c r="AH150" i="3"/>
  <c r="AH79" i="3"/>
  <c r="AB62" i="3"/>
  <c r="Z62" i="3"/>
  <c r="AH167" i="3"/>
  <c r="AH160" i="3"/>
  <c r="AH149" i="3"/>
  <c r="AH49" i="3"/>
  <c r="AH77" i="3"/>
  <c r="AH157" i="3"/>
  <c r="AH140" i="3"/>
  <c r="AD140" i="3"/>
  <c r="AH156" i="3"/>
  <c r="AD139" i="3"/>
  <c r="AH139" i="3"/>
  <c r="AD111" i="3"/>
  <c r="AH111" i="3"/>
  <c r="AH110" i="3"/>
  <c r="AD110" i="3"/>
  <c r="AD138" i="3"/>
  <c r="AH138" i="3"/>
  <c r="AD103" i="3"/>
  <c r="AH103" i="3"/>
  <c r="AH52" i="3"/>
  <c r="AD108" i="3"/>
  <c r="AH108" i="3"/>
  <c r="AD6" i="3"/>
  <c r="AH6" i="3"/>
  <c r="AD137" i="3"/>
  <c r="AH137" i="3"/>
  <c r="AD127" i="3"/>
  <c r="AH127" i="3"/>
  <c r="AH158" i="3"/>
  <c r="AH130" i="3"/>
  <c r="AD130" i="3"/>
  <c r="AD92" i="3"/>
  <c r="AH92" i="3"/>
  <c r="AD133" i="3"/>
  <c r="AH133" i="3"/>
  <c r="AH104" i="3"/>
  <c r="AD104" i="3"/>
  <c r="AH95" i="3"/>
  <c r="AD95" i="3"/>
  <c r="AD109" i="3"/>
  <c r="AH109" i="3"/>
  <c r="AD94" i="3"/>
  <c r="AH94" i="3"/>
  <c r="AD129" i="3"/>
  <c r="AH129" i="3"/>
  <c r="AH47" i="3"/>
  <c r="AD47" i="3"/>
  <c r="W171" i="3"/>
  <c r="AD97" i="3"/>
  <c r="AH97" i="3"/>
  <c r="AB51" i="3"/>
  <c r="Z51" i="3"/>
  <c r="AD107" i="3"/>
  <c r="AH107" i="3"/>
  <c r="X38" i="3"/>
  <c r="Y38" i="3" s="1"/>
  <c r="AH169" i="3"/>
  <c r="AH131" i="3"/>
  <c r="AD131" i="3"/>
  <c r="AH134" i="3"/>
  <c r="AD134" i="3"/>
  <c r="AH126" i="3"/>
  <c r="AD126" i="3"/>
  <c r="AD96" i="3"/>
  <c r="AH96" i="3"/>
  <c r="AD132" i="3"/>
  <c r="AH132" i="3"/>
  <c r="AD128" i="3"/>
  <c r="AH128" i="3"/>
  <c r="AH36" i="3"/>
  <c r="AD36" i="3"/>
  <c r="AD93" i="3"/>
  <c r="AH93" i="3"/>
  <c r="AB54" i="3" l="1"/>
  <c r="AH54" i="3" s="1"/>
  <c r="Z21" i="3"/>
  <c r="Z163" i="3"/>
  <c r="AB163" i="3"/>
  <c r="AD163" i="3" s="1"/>
  <c r="Z67" i="3"/>
  <c r="AB113" i="3"/>
  <c r="AH113" i="3" s="1"/>
  <c r="Z81" i="3"/>
  <c r="AB81" i="3"/>
  <c r="AH81" i="3" s="1"/>
  <c r="AD102" i="3"/>
  <c r="Z27" i="3"/>
  <c r="Z146" i="3"/>
  <c r="Z102" i="3"/>
  <c r="AB33" i="3"/>
  <c r="AH33" i="3" s="1"/>
  <c r="Z91" i="3"/>
  <c r="AB91" i="3"/>
  <c r="AH91" i="3" s="1"/>
  <c r="AB75" i="3"/>
  <c r="AD75" i="3" s="1"/>
  <c r="Z75" i="3"/>
  <c r="Z8" i="3"/>
  <c r="Z153" i="3"/>
  <c r="AB99" i="3"/>
  <c r="AD99" i="3" s="1"/>
  <c r="Z70" i="3"/>
  <c r="AB70" i="3"/>
  <c r="AH70" i="3" s="1"/>
  <c r="AD62" i="3"/>
  <c r="AH62" i="3"/>
  <c r="X171" i="3"/>
  <c r="AD27" i="3"/>
  <c r="AH27" i="3"/>
  <c r="Y171" i="3"/>
  <c r="AB136" i="3"/>
  <c r="Z136" i="3"/>
  <c r="AD153" i="3"/>
  <c r="AH153" i="3"/>
  <c r="AD8" i="3"/>
  <c r="AH8" i="3"/>
  <c r="AB38" i="3"/>
  <c r="Z38" i="3"/>
  <c r="Z46" i="3"/>
  <c r="AB46" i="3"/>
  <c r="AD54" i="3"/>
  <c r="AD146" i="3"/>
  <c r="AH146" i="3"/>
  <c r="AD51" i="3"/>
  <c r="AH51" i="3"/>
  <c r="AB106" i="3"/>
  <c r="Z106" i="3"/>
  <c r="AB125" i="3"/>
  <c r="Z125" i="3"/>
  <c r="AH21" i="3"/>
  <c r="AD21" i="3"/>
  <c r="AD67" i="3"/>
  <c r="AH67" i="3"/>
  <c r="AD81" i="3" l="1"/>
  <c r="AH163" i="3"/>
  <c r="AD91" i="3"/>
  <c r="AH99" i="3"/>
  <c r="AD113" i="3"/>
  <c r="AD33" i="3"/>
  <c r="AH75" i="3"/>
  <c r="AD70" i="3"/>
  <c r="AB135" i="3"/>
  <c r="AH135" i="3" s="1"/>
  <c r="AH136" i="3"/>
  <c r="AD136" i="3"/>
  <c r="AB90" i="3"/>
  <c r="AD125" i="3"/>
  <c r="AH125" i="3"/>
  <c r="AH106" i="3"/>
  <c r="AD106" i="3"/>
  <c r="AD46" i="3"/>
  <c r="AH46" i="3"/>
  <c r="AD38" i="3"/>
  <c r="AH38" i="3"/>
  <c r="AC135" i="3"/>
  <c r="AD135" i="3" l="1"/>
  <c r="AD50" i="3"/>
  <c r="AD90" i="3" s="1"/>
  <c r="AC50" i="3"/>
  <c r="AH90" i="3"/>
  <c r="AB170" i="3"/>
  <c r="AH170" i="3" s="1"/>
  <c r="AD170" i="3" l="1"/>
  <c r="AD171" i="3" s="1"/>
  <c r="AH171" i="3"/>
  <c r="AC90" i="3"/>
  <c r="AC170" i="3" s="1"/>
  <c r="AC171" i="3" l="1"/>
</calcChain>
</file>

<file path=xl/sharedStrings.xml><?xml version="1.0" encoding="utf-8"?>
<sst xmlns="http://schemas.openxmlformats.org/spreadsheetml/2006/main" count="881" uniqueCount="126">
  <si>
    <t>Seznam intervenčních oblastí</t>
  </si>
  <si>
    <t>Souřadnice středu 250m úseku</t>
  </si>
  <si>
    <t>Souřadnice začátku 250m úseku</t>
  </si>
  <si>
    <t>Souřadnice konce 250m úseku</t>
  </si>
  <si>
    <t>Pozdělení staveb</t>
  </si>
  <si>
    <t>Číslo 
intervenční 
oblasti</t>
  </si>
  <si>
    <t>ID intervenční oblasti</t>
  </si>
  <si>
    <t>Plánovací_úsek</t>
  </si>
  <si>
    <t>Název místa</t>
  </si>
  <si>
    <t>ID
ČTÚ</t>
  </si>
  <si>
    <t>Číslo 
koridoru
(ČTÚ)</t>
  </si>
  <si>
    <t>Kod
ZSJ</t>
  </si>
  <si>
    <t>Název
ZSJ</t>
  </si>
  <si>
    <t>Kod
obce</t>
  </si>
  <si>
    <t>Název
obce</t>
  </si>
  <si>
    <t>v_rain</t>
  </si>
  <si>
    <t>Y_wgs</t>
  </si>
  <si>
    <t>X_wgs</t>
  </si>
  <si>
    <t>Y1_wgs</t>
  </si>
  <si>
    <t>X1_wgs</t>
  </si>
  <si>
    <t>Y2_wgs</t>
  </si>
  <si>
    <t>X2_wgs</t>
  </si>
  <si>
    <t>Předpokláný dodavatel pasivní infr.</t>
  </si>
  <si>
    <t>Ohraničemí na IO (Stanovení IO)</t>
  </si>
  <si>
    <t>Stanovení SŽ</t>
  </si>
  <si>
    <t>Stanovení PS</t>
  </si>
  <si>
    <t>Délka úseku</t>
  </si>
  <si>
    <t>Vzdálenost k dalšímu nepokrytému úseku-POMO</t>
  </si>
  <si>
    <t>Eliminace chyby</t>
  </si>
  <si>
    <t>Vzdálenost k dalšímu nepokrytému úseku</t>
  </si>
  <si>
    <t>Délky úseků</t>
  </si>
  <si>
    <t>Vzdálenosti k dalšímu nepokrytému úseku</t>
  </si>
  <si>
    <t>Součet obou hodnot délek</t>
  </si>
  <si>
    <t>Praha-Česká Třebová</t>
  </si>
  <si>
    <t>1 3</t>
  </si>
  <si>
    <t>Sudislav nad Orlicí</t>
  </si>
  <si>
    <t>1</t>
  </si>
  <si>
    <t>Třebovice</t>
  </si>
  <si>
    <t>2 3</t>
  </si>
  <si>
    <t>Praha-Česká Třebová 2</t>
  </si>
  <si>
    <t>Česká Třebová - Přerov</t>
  </si>
  <si>
    <t>Hynčina</t>
  </si>
  <si>
    <t>Hoštejn</t>
  </si>
  <si>
    <t>Hněvkov</t>
  </si>
  <si>
    <t>Zábřeh</t>
  </si>
  <si>
    <t>Štěpánov</t>
  </si>
  <si>
    <t>Moravská Loděnice</t>
  </si>
  <si>
    <t>Bohuňovice</t>
  </si>
  <si>
    <t>Přerov - Ostrava</t>
  </si>
  <si>
    <t>Hranice</t>
  </si>
  <si>
    <t>Studénka</t>
  </si>
  <si>
    <t>Bažantula</t>
  </si>
  <si>
    <t>Jistebník</t>
  </si>
  <si>
    <t>Česká Třebová - Brno</t>
  </si>
  <si>
    <t>Hradec nad Svitavou</t>
  </si>
  <si>
    <t>Banín</t>
  </si>
  <si>
    <t>Muzlov</t>
  </si>
  <si>
    <t>Březová nad Svitavou</t>
  </si>
  <si>
    <t>Letovice</t>
  </si>
  <si>
    <t>Bílovice nad Svitavou</t>
  </si>
  <si>
    <t>Hradiska</t>
  </si>
  <si>
    <t>Brno</t>
  </si>
  <si>
    <t>CELKEM</t>
  </si>
  <si>
    <t>Příloha 8 - Seznam intervenčních oblastí.xlsx</t>
  </si>
  <si>
    <t>Milčice , Tatce</t>
  </si>
  <si>
    <t>Poříčany</t>
  </si>
  <si>
    <t>Na Hornické</t>
  </si>
  <si>
    <t>Svatá Kateřina</t>
  </si>
  <si>
    <t>Svatý Mikuláš</t>
  </si>
  <si>
    <t>Záboří nad Labem</t>
  </si>
  <si>
    <t>Týnec nad Labem</t>
  </si>
  <si>
    <t>Lhota</t>
  </si>
  <si>
    <t>Přelouč</t>
  </si>
  <si>
    <t>Pražské Předměstí</t>
  </si>
  <si>
    <t>Zámrsk</t>
  </si>
  <si>
    <t>Radhošť</t>
  </si>
  <si>
    <t>Dobříkov</t>
  </si>
  <si>
    <t>Choceň</t>
  </si>
  <si>
    <t>Peliny</t>
  </si>
  <si>
    <t>Zářecká Lhota</t>
  </si>
  <si>
    <t>Mítkov</t>
  </si>
  <si>
    <t>Mostek</t>
  </si>
  <si>
    <t>Brandýs nad Orlicí</t>
  </si>
  <si>
    <t>Perná</t>
  </si>
  <si>
    <t>Borky</t>
  </si>
  <si>
    <t>Rudoltice</t>
  </si>
  <si>
    <t>U snídaně</t>
  </si>
  <si>
    <t>Libivá</t>
  </si>
  <si>
    <t>Zvole</t>
  </si>
  <si>
    <t>Březce</t>
  </si>
  <si>
    <t>Malý rybník</t>
  </si>
  <si>
    <t>Štarnov</t>
  </si>
  <si>
    <t>Majetín</t>
  </si>
  <si>
    <t>Grygov</t>
  </si>
  <si>
    <t>Lipník nad Bečvou</t>
  </si>
  <si>
    <t>Osek nad Bečvou</t>
  </si>
  <si>
    <t>Tupec</t>
  </si>
  <si>
    <t>Veselíčko</t>
  </si>
  <si>
    <t>Trnávka</t>
  </si>
  <si>
    <t>Stromovka</t>
  </si>
  <si>
    <t>Jezernice</t>
  </si>
  <si>
    <t>Benátky</t>
  </si>
  <si>
    <t>Drahotuše</t>
  </si>
  <si>
    <t>Suchdol</t>
  </si>
  <si>
    <t>Suchdol nad Odrou</t>
  </si>
  <si>
    <t>Na Rybníkách</t>
  </si>
  <si>
    <t>Hladké Životice</t>
  </si>
  <si>
    <t>Pustějov</t>
  </si>
  <si>
    <t>Podlesí</t>
  </si>
  <si>
    <t>Maliniska</t>
  </si>
  <si>
    <t>Letoplast</t>
  </si>
  <si>
    <t>Skrchov</t>
  </si>
  <si>
    <t>Meziříčko</t>
  </si>
  <si>
    <t>Zboněk</t>
  </si>
  <si>
    <t>Průmyslový obvod-jih</t>
  </si>
  <si>
    <t>Klevetov</t>
  </si>
  <si>
    <t>Sasina</t>
  </si>
  <si>
    <t>Svitávka</t>
  </si>
  <si>
    <t>Adast</t>
  </si>
  <si>
    <t>Olomučany</t>
  </si>
  <si>
    <t>Průmyslový obvod</t>
  </si>
  <si>
    <t>Adamov</t>
  </si>
  <si>
    <t>u tunelu, lávka</t>
  </si>
  <si>
    <t>Podnikatelské subjekty</t>
  </si>
  <si>
    <t>IV. Výzva NPO – 1.3 Digitální vysokokapacitní sítě</t>
  </si>
  <si>
    <t>Cíl 40B Dokončení pokrytí zvýšenou úrovní signálu 5G ve vybraných železničních koridorech (operátoři a stavitelé BTS mimo Správy železnic)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</si>
</sst>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24"/>
      <color theme="4" tint="-0.249977111117893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0" fillId="2" borderId="0" xfId="0" applyNumberFormat="1" applyFill="1" applyAlignment="1">
      <alignment vertical="top"/>
    </xf>
    <xf numFmtId="164" fontId="0" fillId="0" borderId="0" xfId="0" applyNumberFormat="1"/>
    <xf numFmtId="0" fontId="0" fillId="2" borderId="0" xfId="0" applyFill="1" applyAlignment="1">
      <alignment vertical="top"/>
    </xf>
    <xf numFmtId="0" fontId="5" fillId="2" borderId="0" xfId="0" applyFont="1" applyFill="1" applyAlignment="1">
      <alignment vertical="top"/>
    </xf>
    <xf numFmtId="0" fontId="0" fillId="2" borderId="0" xfId="0" applyFill="1" applyAlignment="1">
      <alignment horizontal="center" vertical="top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 wrapText="1"/>
    </xf>
    <xf numFmtId="0" fontId="0" fillId="0" borderId="17" xfId="0" applyBorder="1" applyAlignment="1">
      <alignment horizontal="center" vertical="top"/>
    </xf>
    <xf numFmtId="0" fontId="0" fillId="3" borderId="18" xfId="0" applyFill="1" applyBorder="1" applyAlignment="1">
      <alignment horizontal="center" vertical="top"/>
    </xf>
    <xf numFmtId="0" fontId="0" fillId="3" borderId="18" xfId="0" applyFill="1" applyBorder="1" applyAlignment="1">
      <alignment vertical="top"/>
    </xf>
    <xf numFmtId="0" fontId="0" fillId="3" borderId="19" xfId="0" applyFill="1" applyBorder="1" applyAlignment="1">
      <alignment vertical="top"/>
    </xf>
    <xf numFmtId="0" fontId="0" fillId="0" borderId="20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8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0" xfId="0" applyAlignment="1">
      <alignment vertical="top"/>
    </xf>
    <xf numFmtId="0" fontId="0" fillId="0" borderId="24" xfId="0" applyBorder="1" applyAlignment="1">
      <alignment vertical="top"/>
    </xf>
    <xf numFmtId="0" fontId="0" fillId="0" borderId="0" xfId="0" applyBorder="1" applyAlignment="1">
      <alignment vertical="top"/>
    </xf>
    <xf numFmtId="0" fontId="9" fillId="4" borderId="17" xfId="0" applyFont="1" applyFill="1" applyBorder="1" applyAlignment="1">
      <alignment horizontal="center" vertical="top"/>
    </xf>
    <xf numFmtId="0" fontId="9" fillId="4" borderId="18" xfId="0" applyFont="1" applyFill="1" applyBorder="1" applyAlignment="1">
      <alignment horizontal="center" vertical="top"/>
    </xf>
    <xf numFmtId="0" fontId="9" fillId="4" borderId="18" xfId="0" applyFont="1" applyFill="1" applyBorder="1" applyAlignment="1">
      <alignment vertical="top"/>
    </xf>
    <xf numFmtId="0" fontId="9" fillId="4" borderId="19" xfId="0" applyFont="1" applyFill="1" applyBorder="1" applyAlignment="1">
      <alignment vertical="top"/>
    </xf>
    <xf numFmtId="0" fontId="9" fillId="4" borderId="20" xfId="0" applyFont="1" applyFill="1" applyBorder="1" applyAlignment="1">
      <alignment horizontal="center" vertical="top"/>
    </xf>
    <xf numFmtId="0" fontId="9" fillId="4" borderId="21" xfId="0" applyFont="1" applyFill="1" applyBorder="1" applyAlignment="1">
      <alignment vertical="top"/>
    </xf>
    <xf numFmtId="0" fontId="9" fillId="4" borderId="22" xfId="0" applyFont="1" applyFill="1" applyBorder="1" applyAlignment="1">
      <alignment vertical="top"/>
    </xf>
    <xf numFmtId="0" fontId="9" fillId="4" borderId="23" xfId="0" applyFont="1" applyFill="1" applyBorder="1" applyAlignment="1">
      <alignment vertical="top"/>
    </xf>
    <xf numFmtId="0" fontId="9" fillId="4" borderId="0" xfId="0" applyFont="1" applyFill="1" applyAlignment="1">
      <alignment vertical="top"/>
    </xf>
    <xf numFmtId="0" fontId="9" fillId="4" borderId="24" xfId="0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4" fontId="0" fillId="0" borderId="12" xfId="0" applyNumberFormat="1" applyBorder="1" applyAlignment="1">
      <alignment vertical="top"/>
    </xf>
    <xf numFmtId="164" fontId="0" fillId="0" borderId="24" xfId="0" applyNumberFormat="1" applyBorder="1" applyAlignment="1">
      <alignment vertical="top"/>
    </xf>
    <xf numFmtId="164" fontId="5" fillId="2" borderId="1" xfId="0" applyNumberFormat="1" applyFont="1" applyFill="1" applyBorder="1" applyAlignment="1">
      <alignment vertical="top"/>
    </xf>
    <xf numFmtId="0" fontId="0" fillId="0" borderId="19" xfId="0" applyBorder="1" applyAlignment="1">
      <alignment vertical="top"/>
    </xf>
    <xf numFmtId="164" fontId="8" fillId="0" borderId="1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28" xfId="0" applyBorder="1" applyAlignment="1">
      <alignment vertical="top"/>
    </xf>
    <xf numFmtId="0" fontId="0" fillId="0" borderId="29" xfId="0" applyBorder="1" applyAlignment="1">
      <alignment vertical="top"/>
    </xf>
    <xf numFmtId="164" fontId="6" fillId="0" borderId="30" xfId="0" applyNumberFormat="1" applyFont="1" applyBorder="1" applyAlignment="1">
      <alignment vertical="center"/>
    </xf>
    <xf numFmtId="0" fontId="0" fillId="0" borderId="30" xfId="0" applyBorder="1" applyAlignment="1">
      <alignment vertical="top"/>
    </xf>
    <xf numFmtId="164" fontId="0" fillId="0" borderId="30" xfId="0" applyNumberFormat="1" applyBorder="1" applyAlignment="1">
      <alignment vertical="top"/>
    </xf>
    <xf numFmtId="0" fontId="5" fillId="0" borderId="30" xfId="0" applyFont="1" applyBorder="1" applyAlignment="1">
      <alignment vertical="top"/>
    </xf>
    <xf numFmtId="0" fontId="0" fillId="0" borderId="12" xfId="0" applyBorder="1" applyAlignment="1">
      <alignment vertical="top"/>
    </xf>
    <xf numFmtId="164" fontId="6" fillId="0" borderId="0" xfId="0" applyNumberFormat="1" applyFont="1" applyBorder="1" applyAlignment="1">
      <alignment vertical="center"/>
    </xf>
    <xf numFmtId="164" fontId="0" fillId="0" borderId="0" xfId="0" applyNumberFormat="1" applyBorder="1" applyAlignment="1">
      <alignment vertical="top"/>
    </xf>
    <xf numFmtId="0" fontId="5" fillId="0" borderId="0" xfId="0" applyFont="1" applyBorder="1" applyAlignment="1">
      <alignment vertical="top"/>
    </xf>
    <xf numFmtId="164" fontId="10" fillId="4" borderId="0" xfId="0" applyNumberFormat="1" applyFont="1" applyFill="1" applyBorder="1" applyAlignment="1">
      <alignment vertical="center"/>
    </xf>
    <xf numFmtId="164" fontId="9" fillId="4" borderId="0" xfId="0" applyNumberFormat="1" applyFont="1" applyFill="1" applyBorder="1" applyAlignment="1">
      <alignment vertical="top"/>
    </xf>
    <xf numFmtId="0" fontId="5" fillId="4" borderId="0" xfId="0" applyFont="1" applyFill="1" applyBorder="1" applyAlignment="1">
      <alignment vertical="top"/>
    </xf>
    <xf numFmtId="0" fontId="0" fillId="2" borderId="31" xfId="0" applyFill="1" applyBorder="1" applyAlignment="1">
      <alignment horizontal="center" vertical="top"/>
    </xf>
    <xf numFmtId="0" fontId="0" fillId="2" borderId="32" xfId="0" applyFill="1" applyBorder="1" applyAlignment="1">
      <alignment vertical="top"/>
    </xf>
    <xf numFmtId="0" fontId="5" fillId="2" borderId="32" xfId="0" applyFont="1" applyFill="1" applyBorder="1" applyAlignment="1">
      <alignment vertical="top"/>
    </xf>
    <xf numFmtId="164" fontId="5" fillId="2" borderId="32" xfId="0" applyNumberFormat="1" applyFont="1" applyFill="1" applyBorder="1" applyAlignment="1">
      <alignment vertical="top"/>
    </xf>
    <xf numFmtId="164" fontId="0" fillId="0" borderId="32" xfId="0" applyNumberFormat="1" applyBorder="1"/>
    <xf numFmtId="0" fontId="0" fillId="2" borderId="33" xfId="0" applyFill="1" applyBorder="1" applyAlignment="1">
      <alignment vertical="top"/>
    </xf>
    <xf numFmtId="0" fontId="8" fillId="2" borderId="0" xfId="0" applyFont="1" applyFill="1" applyAlignment="1">
      <alignment horizontal="center" vertical="top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7" fillId="0" borderId="2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D7BD07DC-C182-406B-B11E-71F88DA1DECE}"/>
    <cellStyle name="Normální 3" xfId="2" xr:uid="{46D0E0E7-A385-4151-A0D8-5F04C82814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6070600</xdr:colOff>
      <xdr:row>0</xdr:row>
      <xdr:rowOff>146050</xdr:rowOff>
    </xdr:from>
    <xdr:to>
      <xdr:col>2</xdr:col>
      <xdr:colOff>7219950</xdr:colOff>
      <xdr:row>5</xdr:row>
      <xdr:rowOff>0</xdr:rowOff>
    </xdr:to>
    <xdr:pic>
      <xdr:nvPicPr>
        <xdr:cNvPr id="11" name="Obrázek 5" descr="Logo, company name&#10;&#10;Description automatically generated">
          <a:extLst>
            <a:ext uri="{FF2B5EF4-FFF2-40B4-BE49-F238E27FC236}">
              <a16:creationId xmlns:a16="http://schemas.microsoft.com/office/drawing/2014/main" id="{CC11E348-4BE2-4779-A398-ADC7C92CB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7750" y="146050"/>
          <a:ext cx="911225" cy="663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95250</xdr:rowOff>
    </xdr:from>
    <xdr:to>
      <xdr:col>0</xdr:col>
      <xdr:colOff>1936750</xdr:colOff>
      <xdr:row>4</xdr:row>
      <xdr:rowOff>38100</xdr:rowOff>
    </xdr:to>
    <xdr:pic>
      <xdr:nvPicPr>
        <xdr:cNvPr id="12" name="Obrázek 23" descr="Graphical user interface, text, application&#10;&#10;Description automatically generated">
          <a:extLst>
            <a:ext uri="{FF2B5EF4-FFF2-40B4-BE49-F238E27FC236}">
              <a16:creationId xmlns:a16="http://schemas.microsoft.com/office/drawing/2014/main" id="{CF5A344E-3FFE-4459-B4F8-D4E58142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19367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869950</xdr:colOff>
      <xdr:row>1</xdr:row>
      <xdr:rowOff>0</xdr:rowOff>
    </xdr:from>
    <xdr:to>
      <xdr:col>2</xdr:col>
      <xdr:colOff>2216150</xdr:colOff>
      <xdr:row>4</xdr:row>
      <xdr:rowOff>3175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9A1FC9A0-7EF7-4B03-8ADA-9BDC96E7CF9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7100" y="161925"/>
          <a:ext cx="1346200" cy="574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7EDA3-1B03-41C4-90F0-5AB8650AB9EA}">
  <dimension ref="A6:B9"/>
  <sheetViews>
    <sheetView workbookViewId="0">
      <selection activeCell="A19" sqref="A19"/>
    </sheetView>
  </sheetViews>
  <sheetFormatPr defaultRowHeight="15" x14ac:dyDescent="0.25"/>
  <cols>
    <col min="1" max="1" width="34.140625" customWidth="1"/>
    <col min="2" max="2" width="23.85546875" customWidth="1"/>
    <col min="3" max="3" width="104.7109375" customWidth="1"/>
  </cols>
  <sheetData>
    <row r="6" spans="1:2" ht="15.75" x14ac:dyDescent="0.25">
      <c r="A6" s="1"/>
      <c r="B6" s="1"/>
    </row>
    <row r="7" spans="1:2" ht="18.75" x14ac:dyDescent="0.25">
      <c r="A7" s="2" t="s">
        <v>63</v>
      </c>
      <c r="B7" s="2"/>
    </row>
    <row r="8" spans="1:2" ht="15.75" x14ac:dyDescent="0.25">
      <c r="A8" s="1" t="s">
        <v>124</v>
      </c>
      <c r="B8" s="1"/>
    </row>
    <row r="9" spans="1:2" ht="15.75" x14ac:dyDescent="0.25">
      <c r="A9" s="1" t="s">
        <v>125</v>
      </c>
      <c r="B9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A6B1A-A837-4A3B-B74B-F5CD5D51166E}">
  <dimension ref="A2:AH171"/>
  <sheetViews>
    <sheetView tabSelected="1" topLeftCell="A139" workbookViewId="0">
      <selection activeCell="D170" sqref="D170"/>
    </sheetView>
  </sheetViews>
  <sheetFormatPr defaultColWidth="8.7109375" defaultRowHeight="15" x14ac:dyDescent="0.25"/>
  <cols>
    <col min="1" max="1" width="12.5703125" style="5" customWidth="1"/>
    <col min="2" max="2" width="12.85546875" style="7" customWidth="1"/>
    <col min="3" max="3" width="29.28515625" style="5" bestFit="1" customWidth="1"/>
    <col min="4" max="4" width="26.5703125" style="5" customWidth="1"/>
    <col min="5" max="5" width="6.7109375" style="7" customWidth="1"/>
    <col min="6" max="6" width="9.42578125" style="7" customWidth="1"/>
    <col min="7" max="7" width="8" style="7" customWidth="1"/>
    <col min="8" max="8" width="21.140625" style="5" customWidth="1"/>
    <col min="9" max="9" width="10" style="7" customWidth="1"/>
    <col min="10" max="10" width="7.28515625" style="5" customWidth="1"/>
    <col min="11" max="11" width="7.7109375" style="5" customWidth="1"/>
    <col min="12" max="12" width="15.42578125" style="5" customWidth="1"/>
    <col min="13" max="13" width="15.85546875" style="5" customWidth="1"/>
    <col min="14" max="17" width="15.42578125" style="5" customWidth="1"/>
    <col min="18" max="18" width="12.28515625" style="3" customWidth="1"/>
    <col min="19" max="20" width="17.7109375" style="4" hidden="1" customWidth="1"/>
    <col min="21" max="21" width="13.7109375" style="3" hidden="1" customWidth="1"/>
    <col min="22" max="22" width="4.7109375" style="5" hidden="1" customWidth="1"/>
    <col min="23" max="23" width="11.140625" style="5" customWidth="1"/>
    <col min="24" max="24" width="12.28515625" style="5" hidden="1" customWidth="1"/>
    <col min="25" max="25" width="10.5703125" style="5" hidden="1" customWidth="1"/>
    <col min="26" max="26" width="11.28515625" style="6" hidden="1" customWidth="1"/>
    <col min="27" max="27" width="24.140625" style="5" customWidth="1"/>
    <col min="28" max="28" width="10.5703125" style="5" hidden="1" customWidth="1"/>
    <col min="29" max="29" width="7.85546875" style="5" hidden="1" customWidth="1"/>
    <col min="30" max="30" width="8.140625" style="5" hidden="1" customWidth="1"/>
    <col min="31" max="35" width="0" style="5" hidden="1" customWidth="1"/>
    <col min="36" max="16384" width="8.7109375" style="5"/>
  </cols>
  <sheetData>
    <row r="2" spans="1:34" ht="30.75" thickBot="1" x14ac:dyDescent="0.3">
      <c r="A2" s="77" t="s">
        <v>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34" ht="15.75" thickBot="1" x14ac:dyDescent="0.3">
      <c r="L3" s="78" t="s">
        <v>1</v>
      </c>
      <c r="M3" s="79"/>
      <c r="N3" s="78" t="s">
        <v>2</v>
      </c>
      <c r="O3" s="79"/>
      <c r="P3" s="80" t="s">
        <v>3</v>
      </c>
      <c r="Q3" s="81"/>
      <c r="AC3" s="64" t="s">
        <v>4</v>
      </c>
      <c r="AD3" s="64"/>
    </row>
    <row r="4" spans="1:34" ht="15.75" thickBot="1" x14ac:dyDescent="0.3">
      <c r="A4" s="82" t="s">
        <v>5</v>
      </c>
      <c r="B4" s="84" t="s">
        <v>6</v>
      </c>
      <c r="C4" s="86" t="s">
        <v>7</v>
      </c>
      <c r="D4" s="88" t="s">
        <v>8</v>
      </c>
      <c r="E4" s="90" t="s">
        <v>9</v>
      </c>
      <c r="F4" s="66" t="s">
        <v>10</v>
      </c>
      <c r="G4" s="66" t="s">
        <v>11</v>
      </c>
      <c r="H4" s="66" t="s">
        <v>12</v>
      </c>
      <c r="I4" s="66" t="s">
        <v>13</v>
      </c>
      <c r="J4" s="66" t="s">
        <v>14</v>
      </c>
      <c r="K4" s="69" t="s">
        <v>15</v>
      </c>
      <c r="L4" s="71" t="s">
        <v>16</v>
      </c>
      <c r="M4" s="73" t="s">
        <v>17</v>
      </c>
      <c r="N4" s="71" t="s">
        <v>18</v>
      </c>
      <c r="O4" s="73" t="s">
        <v>19</v>
      </c>
      <c r="P4" s="71" t="s">
        <v>20</v>
      </c>
      <c r="Q4" s="75" t="s">
        <v>21</v>
      </c>
      <c r="AA4" s="35"/>
      <c r="AB4" s="65" t="s">
        <v>23</v>
      </c>
      <c r="AC4" s="65" t="s">
        <v>24</v>
      </c>
      <c r="AD4" s="65" t="s">
        <v>25</v>
      </c>
    </row>
    <row r="5" spans="1:34" s="9" customFormat="1" ht="57.75" customHeight="1" thickBot="1" x14ac:dyDescent="0.3">
      <c r="A5" s="83"/>
      <c r="B5" s="85"/>
      <c r="C5" s="87"/>
      <c r="D5" s="89"/>
      <c r="E5" s="91"/>
      <c r="F5" s="67"/>
      <c r="G5" s="67"/>
      <c r="H5" s="67"/>
      <c r="I5" s="68"/>
      <c r="J5" s="68"/>
      <c r="K5" s="70"/>
      <c r="L5" s="72"/>
      <c r="M5" s="74"/>
      <c r="N5" s="72"/>
      <c r="O5" s="74"/>
      <c r="P5" s="72"/>
      <c r="Q5" s="76"/>
      <c r="R5" s="41" t="s">
        <v>26</v>
      </c>
      <c r="S5" s="8" t="s">
        <v>27</v>
      </c>
      <c r="T5" s="8" t="s">
        <v>28</v>
      </c>
      <c r="U5" s="8" t="s">
        <v>29</v>
      </c>
      <c r="W5" s="41" t="s">
        <v>30</v>
      </c>
      <c r="X5" s="8" t="s">
        <v>31</v>
      </c>
      <c r="Y5" s="8" t="s">
        <v>32</v>
      </c>
      <c r="Z5" s="10"/>
      <c r="AA5" s="36" t="s">
        <v>22</v>
      </c>
      <c r="AB5" s="65"/>
      <c r="AC5" s="65"/>
      <c r="AD5" s="65"/>
    </row>
    <row r="6" spans="1:34" s="21" customFormat="1" ht="15.75" thickTop="1" x14ac:dyDescent="0.25">
      <c r="A6" s="11">
        <v>4</v>
      </c>
      <c r="B6" s="12">
        <v>11</v>
      </c>
      <c r="C6" s="13" t="s">
        <v>33</v>
      </c>
      <c r="D6" s="14" t="s">
        <v>64</v>
      </c>
      <c r="E6" s="15">
        <v>321</v>
      </c>
      <c r="F6" s="16" t="s">
        <v>34</v>
      </c>
      <c r="G6" s="16">
        <v>125989</v>
      </c>
      <c r="H6" s="40" t="s">
        <v>65</v>
      </c>
      <c r="I6" s="42">
        <v>537705</v>
      </c>
      <c r="J6" s="43" t="s">
        <v>65</v>
      </c>
      <c r="K6" s="44">
        <v>-114.6</v>
      </c>
      <c r="L6" s="45">
        <v>50.100201179999999</v>
      </c>
      <c r="M6" s="44">
        <v>14.906695060000001</v>
      </c>
      <c r="N6" s="45">
        <v>50.099244380000002</v>
      </c>
      <c r="O6" s="44">
        <v>14.90578416</v>
      </c>
      <c r="P6" s="45">
        <v>50.101118069999998</v>
      </c>
      <c r="Q6" s="46">
        <v>14.907714479999999</v>
      </c>
      <c r="R6" s="47">
        <f t="shared" ref="R6:R28" si="0">IF(ISBLANK(N6),"",ACOS(COS(RADIANS(90-N6))*COS(RADIANS(90-P6))+SIN(RADIANS(90-N6)) *SIN(RADIANS(90-P6))*COS(RADIANS(O6-Q6)))*6371)</f>
        <v>0.24972729680382644</v>
      </c>
      <c r="S6" s="47" t="e">
        <f>IF(ISBLANK(#REF!),"",ACOS(COS(RADIANS(90-#REF!))*COS(RADIANS(90-P6))+SIN(RADIANS(90-#REF!)) *SIN(RADIANS(90-P6))*COS(RADIANS(#REF!-Q6)))*6371)</f>
        <v>#REF!</v>
      </c>
      <c r="T6" s="47">
        <f t="shared" ref="T6:T27" si="1">IF(ISERR(S6),0,S6)</f>
        <v>0</v>
      </c>
      <c r="U6" s="47">
        <f t="shared" ref="U6:U28" si="2">(IF(R6="","",T6))</f>
        <v>0</v>
      </c>
      <c r="V6" s="48"/>
      <c r="W6" s="37">
        <f>+R6</f>
        <v>0.24972729680382644</v>
      </c>
      <c r="X6" s="49">
        <v>0</v>
      </c>
      <c r="Y6" s="49">
        <f t="shared" ref="Y6:Y28" si="3">+W6+X6</f>
        <v>0.24972729680382644</v>
      </c>
      <c r="Z6" s="50" t="str">
        <f t="shared" ref="Z6:Z28" si="4">IF(+Y6&gt;4,"!!!!!!"," ")</f>
        <v xml:space="preserve"> </v>
      </c>
      <c r="AA6" s="51" t="s">
        <v>123</v>
      </c>
      <c r="AB6" s="23">
        <f t="shared" ref="AB6:AB28" si="5">IF(Y6=0,0,1)</f>
        <v>1</v>
      </c>
      <c r="AC6" s="21">
        <f t="shared" ref="AC6:AC28" si="6">IF(AA6="Správa Železnic",1*AB6,0)</f>
        <v>0</v>
      </c>
      <c r="AD6" s="21">
        <f t="shared" ref="AD6:AD28" si="7">IF(AA6="Podnikatelské subjekty",1*AB6,0)</f>
        <v>1</v>
      </c>
      <c r="AF6" s="21">
        <f t="shared" ref="AF6:AF28" si="8">IF(C6="Česká Třebová - Brno",1,0)</f>
        <v>0</v>
      </c>
      <c r="AG6" s="21">
        <f t="shared" ref="AG6:AG28" si="9">IF(AA6="Správa Železnic",1,0)</f>
        <v>0</v>
      </c>
      <c r="AH6" s="21">
        <f t="shared" ref="AH6:AH28" si="10">+AF6*AG6*AB6</f>
        <v>0</v>
      </c>
    </row>
    <row r="7" spans="1:34" s="21" customFormat="1" x14ac:dyDescent="0.25">
      <c r="A7" s="11"/>
      <c r="B7" s="12"/>
      <c r="C7" s="13"/>
      <c r="D7" s="14"/>
      <c r="E7" s="15"/>
      <c r="F7" s="16"/>
      <c r="G7" s="16"/>
      <c r="H7" s="40"/>
      <c r="I7" s="11"/>
      <c r="J7" s="17"/>
      <c r="K7" s="18"/>
      <c r="L7" s="19"/>
      <c r="M7" s="18"/>
      <c r="N7" s="19"/>
      <c r="O7" s="18"/>
      <c r="P7" s="19"/>
      <c r="Q7" s="20"/>
      <c r="R7" s="52" t="str">
        <f t="shared" si="0"/>
        <v/>
      </c>
      <c r="S7" s="52">
        <f t="shared" ref="S7:S27" si="11">IF(ISBLANK(N8),"",ACOS(COS(RADIANS(90-N8))*COS(RADIANS(90-P7))+SIN(RADIANS(90-N8)) *SIN(RADIANS(90-P7))*COS(RADIANS(O8-Q7)))*6371)</f>
        <v>5749.4028929249162</v>
      </c>
      <c r="T7" s="52">
        <f t="shared" si="1"/>
        <v>5749.4028929249162</v>
      </c>
      <c r="U7" s="52" t="str">
        <f t="shared" si="2"/>
        <v/>
      </c>
      <c r="V7" s="23"/>
      <c r="W7" s="22"/>
      <c r="X7" s="23"/>
      <c r="Y7" s="53">
        <f t="shared" si="3"/>
        <v>0</v>
      </c>
      <c r="Z7" s="54" t="str">
        <f t="shared" si="4"/>
        <v xml:space="preserve"> </v>
      </c>
      <c r="AA7" s="22"/>
      <c r="AB7" s="23">
        <f t="shared" si="5"/>
        <v>0</v>
      </c>
      <c r="AC7" s="21">
        <f t="shared" si="6"/>
        <v>0</v>
      </c>
      <c r="AD7" s="21">
        <f t="shared" si="7"/>
        <v>0</v>
      </c>
      <c r="AF7" s="21">
        <f t="shared" si="8"/>
        <v>0</v>
      </c>
      <c r="AG7" s="21">
        <f t="shared" si="9"/>
        <v>0</v>
      </c>
      <c r="AH7" s="21">
        <f t="shared" si="10"/>
        <v>0</v>
      </c>
    </row>
    <row r="8" spans="1:34" s="21" customFormat="1" x14ac:dyDescent="0.25">
      <c r="A8" s="11">
        <v>6</v>
      </c>
      <c r="B8" s="12">
        <v>16</v>
      </c>
      <c r="C8" s="13" t="s">
        <v>33</v>
      </c>
      <c r="D8" s="14" t="s">
        <v>66</v>
      </c>
      <c r="E8" s="15">
        <v>327</v>
      </c>
      <c r="F8" s="16" t="s">
        <v>34</v>
      </c>
      <c r="G8" s="16">
        <v>94081</v>
      </c>
      <c r="H8" s="40" t="s">
        <v>67</v>
      </c>
      <c r="I8" s="11">
        <v>534196</v>
      </c>
      <c r="J8" s="17" t="s">
        <v>68</v>
      </c>
      <c r="K8" s="18">
        <v>-125.3</v>
      </c>
      <c r="L8" s="19">
        <v>50.018610099999997</v>
      </c>
      <c r="M8" s="18">
        <v>15.32559159</v>
      </c>
      <c r="N8" s="19">
        <v>50.017992450000001</v>
      </c>
      <c r="O8" s="18">
        <v>15.32413476</v>
      </c>
      <c r="P8" s="19">
        <v>50.01922836</v>
      </c>
      <c r="Q8" s="20">
        <v>15.32705004</v>
      </c>
      <c r="R8" s="52">
        <f t="shared" si="0"/>
        <v>0.24953980995885128</v>
      </c>
      <c r="S8" s="52">
        <f t="shared" si="11"/>
        <v>0</v>
      </c>
      <c r="T8" s="52">
        <f t="shared" si="1"/>
        <v>0</v>
      </c>
      <c r="U8" s="52">
        <f t="shared" si="2"/>
        <v>0</v>
      </c>
      <c r="V8" s="23"/>
      <c r="W8" s="38">
        <f>SUM(R8:R19)</f>
        <v>2.9928549443835544</v>
      </c>
      <c r="X8" s="53">
        <f>SUM(U8:U18)</f>
        <v>9.4935297966003418E-5</v>
      </c>
      <c r="Y8" s="53">
        <f t="shared" si="3"/>
        <v>2.9929498796815204</v>
      </c>
      <c r="Z8" s="54" t="str">
        <f t="shared" si="4"/>
        <v xml:space="preserve"> </v>
      </c>
      <c r="AA8" s="22" t="s">
        <v>123</v>
      </c>
      <c r="AB8" s="23">
        <f t="shared" si="5"/>
        <v>1</v>
      </c>
      <c r="AC8" s="21">
        <f t="shared" si="6"/>
        <v>0</v>
      </c>
      <c r="AD8" s="21">
        <f t="shared" si="7"/>
        <v>1</v>
      </c>
      <c r="AF8" s="21">
        <f t="shared" si="8"/>
        <v>0</v>
      </c>
      <c r="AG8" s="21">
        <f t="shared" si="9"/>
        <v>0</v>
      </c>
      <c r="AH8" s="21">
        <f t="shared" si="10"/>
        <v>0</v>
      </c>
    </row>
    <row r="9" spans="1:34" s="21" customFormat="1" x14ac:dyDescent="0.25">
      <c r="A9" s="11">
        <v>6</v>
      </c>
      <c r="B9" s="12">
        <v>16</v>
      </c>
      <c r="C9" s="13" t="s">
        <v>33</v>
      </c>
      <c r="D9" s="14" t="s">
        <v>66</v>
      </c>
      <c r="E9" s="15">
        <v>328</v>
      </c>
      <c r="F9" s="16" t="s">
        <v>34</v>
      </c>
      <c r="G9" s="16">
        <v>94081</v>
      </c>
      <c r="H9" s="40" t="s">
        <v>67</v>
      </c>
      <c r="I9" s="11">
        <v>534196</v>
      </c>
      <c r="J9" s="17" t="s">
        <v>68</v>
      </c>
      <c r="K9" s="18">
        <v>-132.1</v>
      </c>
      <c r="L9" s="19">
        <v>50.019846090000001</v>
      </c>
      <c r="M9" s="18">
        <v>15.328507249999999</v>
      </c>
      <c r="N9" s="19">
        <v>50.01922836</v>
      </c>
      <c r="O9" s="18">
        <v>15.32705004</v>
      </c>
      <c r="P9" s="19">
        <v>50.020464240000003</v>
      </c>
      <c r="Q9" s="20">
        <v>15.329965319999999</v>
      </c>
      <c r="R9" s="52">
        <f t="shared" si="0"/>
        <v>0.24953350740597946</v>
      </c>
      <c r="S9" s="52">
        <f t="shared" si="11"/>
        <v>0</v>
      </c>
      <c r="T9" s="52">
        <f t="shared" si="1"/>
        <v>0</v>
      </c>
      <c r="U9" s="52">
        <f t="shared" si="2"/>
        <v>0</v>
      </c>
      <c r="V9" s="23"/>
      <c r="W9" s="22"/>
      <c r="X9" s="23"/>
      <c r="Y9" s="53">
        <f t="shared" si="3"/>
        <v>0</v>
      </c>
      <c r="Z9" s="54" t="str">
        <f t="shared" si="4"/>
        <v xml:space="preserve"> </v>
      </c>
      <c r="AA9" s="22" t="s">
        <v>123</v>
      </c>
      <c r="AB9" s="23">
        <f t="shared" si="5"/>
        <v>0</v>
      </c>
      <c r="AC9" s="21">
        <f t="shared" si="6"/>
        <v>0</v>
      </c>
      <c r="AD9" s="21">
        <f t="shared" si="7"/>
        <v>0</v>
      </c>
      <c r="AF9" s="21">
        <f t="shared" si="8"/>
        <v>0</v>
      </c>
      <c r="AG9" s="21">
        <f t="shared" si="9"/>
        <v>0</v>
      </c>
      <c r="AH9" s="21">
        <f t="shared" si="10"/>
        <v>0</v>
      </c>
    </row>
    <row r="10" spans="1:34" s="21" customFormat="1" x14ac:dyDescent="0.25">
      <c r="A10" s="11">
        <v>6</v>
      </c>
      <c r="B10" s="12">
        <v>16</v>
      </c>
      <c r="C10" s="13" t="s">
        <v>33</v>
      </c>
      <c r="D10" s="14" t="s">
        <v>66</v>
      </c>
      <c r="E10" s="15">
        <v>329</v>
      </c>
      <c r="F10" s="16" t="s">
        <v>34</v>
      </c>
      <c r="G10" s="16">
        <v>94081</v>
      </c>
      <c r="H10" s="40" t="s">
        <v>67</v>
      </c>
      <c r="I10" s="11">
        <v>534196</v>
      </c>
      <c r="J10" s="17" t="s">
        <v>68</v>
      </c>
      <c r="K10" s="18">
        <v>-129.1</v>
      </c>
      <c r="L10" s="19">
        <v>50.021081819999999</v>
      </c>
      <c r="M10" s="18">
        <v>15.331422610000001</v>
      </c>
      <c r="N10" s="19">
        <v>50.020464240000003</v>
      </c>
      <c r="O10" s="18">
        <v>15.329965319999999</v>
      </c>
      <c r="P10" s="19">
        <v>50.02169997</v>
      </c>
      <c r="Q10" s="20">
        <v>15.332880960000001</v>
      </c>
      <c r="R10" s="52">
        <f t="shared" si="0"/>
        <v>0.24954132688253328</v>
      </c>
      <c r="S10" s="52">
        <f t="shared" si="11"/>
        <v>0</v>
      </c>
      <c r="T10" s="52">
        <f t="shared" si="1"/>
        <v>0</v>
      </c>
      <c r="U10" s="52">
        <f t="shared" si="2"/>
        <v>0</v>
      </c>
      <c r="V10" s="23"/>
      <c r="W10" s="22"/>
      <c r="X10" s="23"/>
      <c r="Y10" s="53">
        <f t="shared" si="3"/>
        <v>0</v>
      </c>
      <c r="Z10" s="54" t="str">
        <f t="shared" si="4"/>
        <v xml:space="preserve"> </v>
      </c>
      <c r="AA10" s="22" t="s">
        <v>123</v>
      </c>
      <c r="AB10" s="23">
        <f t="shared" si="5"/>
        <v>0</v>
      </c>
      <c r="AC10" s="21">
        <f t="shared" si="6"/>
        <v>0</v>
      </c>
      <c r="AD10" s="21">
        <f t="shared" si="7"/>
        <v>0</v>
      </c>
      <c r="AF10" s="21">
        <f t="shared" si="8"/>
        <v>0</v>
      </c>
      <c r="AG10" s="21">
        <f t="shared" si="9"/>
        <v>0</v>
      </c>
      <c r="AH10" s="21">
        <f t="shared" si="10"/>
        <v>0</v>
      </c>
    </row>
    <row r="11" spans="1:34" s="21" customFormat="1" x14ac:dyDescent="0.25">
      <c r="A11" s="11">
        <v>6</v>
      </c>
      <c r="B11" s="12">
        <v>16</v>
      </c>
      <c r="C11" s="13" t="s">
        <v>33</v>
      </c>
      <c r="D11" s="14" t="s">
        <v>66</v>
      </c>
      <c r="E11" s="15">
        <v>330</v>
      </c>
      <c r="F11" s="16" t="s">
        <v>34</v>
      </c>
      <c r="G11" s="16">
        <v>189341</v>
      </c>
      <c r="H11" s="40" t="s">
        <v>69</v>
      </c>
      <c r="I11" s="11">
        <v>534595</v>
      </c>
      <c r="J11" s="17" t="s">
        <v>69</v>
      </c>
      <c r="K11" s="18">
        <v>-133.6</v>
      </c>
      <c r="L11" s="19">
        <v>50.022309489999998</v>
      </c>
      <c r="M11" s="18">
        <v>15.33434593</v>
      </c>
      <c r="N11" s="19">
        <v>50.02169997</v>
      </c>
      <c r="O11" s="18">
        <v>15.332880960000001</v>
      </c>
      <c r="P11" s="19">
        <v>50.0229152</v>
      </c>
      <c r="Q11" s="20">
        <v>15.335813160000001</v>
      </c>
      <c r="R11" s="52">
        <f t="shared" si="0"/>
        <v>0.24928234118282266</v>
      </c>
      <c r="S11" s="52">
        <f t="shared" si="11"/>
        <v>0</v>
      </c>
      <c r="T11" s="52">
        <f t="shared" si="1"/>
        <v>0</v>
      </c>
      <c r="U11" s="52">
        <f t="shared" si="2"/>
        <v>0</v>
      </c>
      <c r="V11" s="23"/>
      <c r="W11" s="22"/>
      <c r="X11" s="23"/>
      <c r="Y11" s="53">
        <f t="shared" si="3"/>
        <v>0</v>
      </c>
      <c r="Z11" s="54" t="str">
        <f t="shared" si="4"/>
        <v xml:space="preserve"> </v>
      </c>
      <c r="AA11" s="22" t="s">
        <v>123</v>
      </c>
      <c r="AB11" s="23">
        <f t="shared" si="5"/>
        <v>0</v>
      </c>
      <c r="AC11" s="21">
        <f t="shared" si="6"/>
        <v>0</v>
      </c>
      <c r="AD11" s="21">
        <f t="shared" si="7"/>
        <v>0</v>
      </c>
      <c r="AF11" s="21">
        <f t="shared" si="8"/>
        <v>0</v>
      </c>
      <c r="AG11" s="21">
        <f t="shared" si="9"/>
        <v>0</v>
      </c>
      <c r="AH11" s="21">
        <f t="shared" si="10"/>
        <v>0</v>
      </c>
    </row>
    <row r="12" spans="1:34" s="21" customFormat="1" x14ac:dyDescent="0.25">
      <c r="A12" s="11">
        <v>6</v>
      </c>
      <c r="B12" s="12">
        <v>16</v>
      </c>
      <c r="C12" s="13" t="s">
        <v>33</v>
      </c>
      <c r="D12" s="14" t="s">
        <v>66</v>
      </c>
      <c r="E12" s="15">
        <v>331</v>
      </c>
      <c r="F12" s="16" t="s">
        <v>34</v>
      </c>
      <c r="G12" s="16">
        <v>189341</v>
      </c>
      <c r="H12" s="40" t="s">
        <v>69</v>
      </c>
      <c r="I12" s="11">
        <v>534595</v>
      </c>
      <c r="J12" s="17" t="s">
        <v>69</v>
      </c>
      <c r="K12" s="18">
        <v>-133.19999999999999</v>
      </c>
      <c r="L12" s="19">
        <v>50.023545030000001</v>
      </c>
      <c r="M12" s="18">
        <v>15.33725374</v>
      </c>
      <c r="N12" s="19">
        <v>50.0229152</v>
      </c>
      <c r="O12" s="18">
        <v>15.335813160000001</v>
      </c>
      <c r="P12" s="19">
        <v>50.024216789999997</v>
      </c>
      <c r="Q12" s="20">
        <v>15.33865428</v>
      </c>
      <c r="R12" s="52">
        <f t="shared" si="0"/>
        <v>0.24928523353727594</v>
      </c>
      <c r="S12" s="52">
        <f t="shared" si="11"/>
        <v>0</v>
      </c>
      <c r="T12" s="52">
        <f t="shared" si="1"/>
        <v>0</v>
      </c>
      <c r="U12" s="52">
        <f t="shared" si="2"/>
        <v>0</v>
      </c>
      <c r="V12" s="23"/>
      <c r="W12" s="22"/>
      <c r="X12" s="23"/>
      <c r="Y12" s="53">
        <f t="shared" si="3"/>
        <v>0</v>
      </c>
      <c r="Z12" s="54" t="str">
        <f t="shared" si="4"/>
        <v xml:space="preserve"> </v>
      </c>
      <c r="AA12" s="22" t="s">
        <v>123</v>
      </c>
      <c r="AB12" s="23">
        <f t="shared" si="5"/>
        <v>0</v>
      </c>
      <c r="AC12" s="21">
        <f t="shared" si="6"/>
        <v>0</v>
      </c>
      <c r="AD12" s="21">
        <f t="shared" si="7"/>
        <v>0</v>
      </c>
      <c r="AF12" s="21">
        <f t="shared" si="8"/>
        <v>0</v>
      </c>
      <c r="AG12" s="21">
        <f t="shared" si="9"/>
        <v>0</v>
      </c>
      <c r="AH12" s="21">
        <f t="shared" si="10"/>
        <v>0</v>
      </c>
    </row>
    <row r="13" spans="1:34" s="21" customFormat="1" x14ac:dyDescent="0.25">
      <c r="A13" s="11">
        <v>6</v>
      </c>
      <c r="B13" s="12">
        <v>16</v>
      </c>
      <c r="C13" s="13" t="s">
        <v>33</v>
      </c>
      <c r="D13" s="14" t="s">
        <v>66</v>
      </c>
      <c r="E13" s="15">
        <v>332</v>
      </c>
      <c r="F13" s="16" t="s">
        <v>34</v>
      </c>
      <c r="G13" s="16">
        <v>189341</v>
      </c>
      <c r="H13" s="40" t="s">
        <v>69</v>
      </c>
      <c r="I13" s="11">
        <v>534595</v>
      </c>
      <c r="J13" s="17" t="s">
        <v>69</v>
      </c>
      <c r="K13" s="18">
        <v>-129.9</v>
      </c>
      <c r="L13" s="19">
        <v>50.02497718</v>
      </c>
      <c r="M13" s="18">
        <v>15.33993184</v>
      </c>
      <c r="N13" s="19">
        <v>50.024216789999997</v>
      </c>
      <c r="O13" s="18">
        <v>15.33865428</v>
      </c>
      <c r="P13" s="19">
        <v>50.025765460000002</v>
      </c>
      <c r="Q13" s="20">
        <v>15.34117284</v>
      </c>
      <c r="R13" s="52">
        <f t="shared" si="0"/>
        <v>0.24904903464273409</v>
      </c>
      <c r="S13" s="52">
        <f t="shared" si="11"/>
        <v>0</v>
      </c>
      <c r="T13" s="52">
        <f t="shared" si="1"/>
        <v>0</v>
      </c>
      <c r="U13" s="52">
        <f t="shared" si="2"/>
        <v>0</v>
      </c>
      <c r="V13" s="23"/>
      <c r="W13" s="22"/>
      <c r="X13" s="23"/>
      <c r="Y13" s="53">
        <f t="shared" si="3"/>
        <v>0</v>
      </c>
      <c r="Z13" s="54" t="str">
        <f t="shared" si="4"/>
        <v xml:space="preserve"> </v>
      </c>
      <c r="AA13" s="22" t="s">
        <v>123</v>
      </c>
      <c r="AB13" s="23">
        <f t="shared" si="5"/>
        <v>0</v>
      </c>
      <c r="AC13" s="21">
        <f t="shared" si="6"/>
        <v>0</v>
      </c>
      <c r="AD13" s="21">
        <f t="shared" si="7"/>
        <v>0</v>
      </c>
      <c r="AF13" s="21">
        <f t="shared" si="8"/>
        <v>0</v>
      </c>
      <c r="AG13" s="21">
        <f t="shared" si="9"/>
        <v>0</v>
      </c>
      <c r="AH13" s="21">
        <f t="shared" si="10"/>
        <v>0</v>
      </c>
    </row>
    <row r="14" spans="1:34" s="21" customFormat="1" x14ac:dyDescent="0.25">
      <c r="A14" s="11">
        <v>6</v>
      </c>
      <c r="B14" s="12">
        <v>16</v>
      </c>
      <c r="C14" s="13" t="s">
        <v>33</v>
      </c>
      <c r="D14" s="14" t="s">
        <v>66</v>
      </c>
      <c r="E14" s="15">
        <v>333</v>
      </c>
      <c r="F14" s="16" t="s">
        <v>34</v>
      </c>
      <c r="G14" s="16">
        <v>189341</v>
      </c>
      <c r="H14" s="40" t="s">
        <v>69</v>
      </c>
      <c r="I14" s="11">
        <v>534595</v>
      </c>
      <c r="J14" s="17" t="s">
        <v>69</v>
      </c>
      <c r="K14" s="18">
        <v>-125.1</v>
      </c>
      <c r="L14" s="19">
        <v>50.026668049999998</v>
      </c>
      <c r="M14" s="18">
        <v>15.34253333</v>
      </c>
      <c r="N14" s="19">
        <v>50.025765460000002</v>
      </c>
      <c r="O14" s="18">
        <v>15.34117284</v>
      </c>
      <c r="P14" s="19">
        <v>50.027385080000002</v>
      </c>
      <c r="Q14" s="20">
        <v>15.343602479999999</v>
      </c>
      <c r="R14" s="52">
        <f t="shared" si="0"/>
        <v>0.25011474946259393</v>
      </c>
      <c r="S14" s="52">
        <f t="shared" si="11"/>
        <v>0</v>
      </c>
      <c r="T14" s="52">
        <f t="shared" si="1"/>
        <v>0</v>
      </c>
      <c r="U14" s="52">
        <f t="shared" si="2"/>
        <v>0</v>
      </c>
      <c r="V14" s="23"/>
      <c r="W14" s="22"/>
      <c r="X14" s="23"/>
      <c r="Y14" s="53">
        <f t="shared" si="3"/>
        <v>0</v>
      </c>
      <c r="Z14" s="54" t="str">
        <f t="shared" si="4"/>
        <v xml:space="preserve"> </v>
      </c>
      <c r="AA14" s="22" t="s">
        <v>123</v>
      </c>
      <c r="AB14" s="23">
        <f t="shared" si="5"/>
        <v>0</v>
      </c>
      <c r="AC14" s="21">
        <f t="shared" si="6"/>
        <v>0</v>
      </c>
      <c r="AD14" s="21">
        <f t="shared" si="7"/>
        <v>0</v>
      </c>
      <c r="AF14" s="21">
        <f t="shared" si="8"/>
        <v>0</v>
      </c>
      <c r="AG14" s="21">
        <f t="shared" si="9"/>
        <v>0</v>
      </c>
      <c r="AH14" s="21">
        <f t="shared" si="10"/>
        <v>0</v>
      </c>
    </row>
    <row r="15" spans="1:34" s="21" customFormat="1" x14ac:dyDescent="0.25">
      <c r="A15" s="11">
        <v>6</v>
      </c>
      <c r="B15" s="12">
        <v>16</v>
      </c>
      <c r="C15" s="13" t="s">
        <v>33</v>
      </c>
      <c r="D15" s="14" t="s">
        <v>66</v>
      </c>
      <c r="E15" s="15">
        <v>334</v>
      </c>
      <c r="F15" s="16" t="s">
        <v>34</v>
      </c>
      <c r="G15" s="16">
        <v>189341</v>
      </c>
      <c r="H15" s="40" t="s">
        <v>69</v>
      </c>
      <c r="I15" s="11">
        <v>534595</v>
      </c>
      <c r="J15" s="17" t="s">
        <v>69</v>
      </c>
      <c r="K15" s="18">
        <v>-121.7</v>
      </c>
      <c r="L15" s="19">
        <v>50.028195310000001</v>
      </c>
      <c r="M15" s="18">
        <v>15.34485638</v>
      </c>
      <c r="N15" s="19">
        <v>50.027385080000002</v>
      </c>
      <c r="O15" s="18">
        <v>15.343602479999999</v>
      </c>
      <c r="P15" s="19">
        <v>50.028991120000001</v>
      </c>
      <c r="Q15" s="20">
        <v>15.3460476</v>
      </c>
      <c r="R15" s="52">
        <f t="shared" si="0"/>
        <v>0.24979751848062626</v>
      </c>
      <c r="S15" s="52">
        <f t="shared" si="11"/>
        <v>9.4935297966003418E-5</v>
      </c>
      <c r="T15" s="52">
        <f t="shared" si="1"/>
        <v>9.4935297966003418E-5</v>
      </c>
      <c r="U15" s="52">
        <f t="shared" si="2"/>
        <v>9.4935297966003418E-5</v>
      </c>
      <c r="V15" s="23"/>
      <c r="W15" s="22"/>
      <c r="X15" s="23"/>
      <c r="Y15" s="53">
        <f t="shared" si="3"/>
        <v>0</v>
      </c>
      <c r="Z15" s="54" t="str">
        <f t="shared" si="4"/>
        <v xml:space="preserve"> </v>
      </c>
      <c r="AA15" s="22" t="s">
        <v>123</v>
      </c>
      <c r="AB15" s="23">
        <f t="shared" si="5"/>
        <v>0</v>
      </c>
      <c r="AC15" s="21">
        <f t="shared" si="6"/>
        <v>0</v>
      </c>
      <c r="AD15" s="21">
        <f t="shared" si="7"/>
        <v>0</v>
      </c>
      <c r="AF15" s="21">
        <f t="shared" si="8"/>
        <v>0</v>
      </c>
      <c r="AG15" s="21">
        <f t="shared" si="9"/>
        <v>0</v>
      </c>
      <c r="AH15" s="21">
        <f t="shared" si="10"/>
        <v>0</v>
      </c>
    </row>
    <row r="16" spans="1:34" s="21" customFormat="1" x14ac:dyDescent="0.25">
      <c r="A16" s="11">
        <v>6</v>
      </c>
      <c r="B16" s="12">
        <v>16</v>
      </c>
      <c r="C16" s="13" t="s">
        <v>33</v>
      </c>
      <c r="D16" s="14" t="s">
        <v>66</v>
      </c>
      <c r="E16" s="15">
        <v>335</v>
      </c>
      <c r="F16" s="16" t="s">
        <v>34</v>
      </c>
      <c r="G16" s="16">
        <v>189341</v>
      </c>
      <c r="H16" s="40" t="s">
        <v>69</v>
      </c>
      <c r="I16" s="11">
        <v>534595</v>
      </c>
      <c r="J16" s="17" t="s">
        <v>69</v>
      </c>
      <c r="K16" s="18">
        <v>-121.7</v>
      </c>
      <c r="L16" s="19">
        <v>50.029830539999999</v>
      </c>
      <c r="M16" s="18">
        <v>15.34725699</v>
      </c>
      <c r="N16" s="19">
        <v>50.028991120000001</v>
      </c>
      <c r="O16" s="18">
        <v>15.3460476</v>
      </c>
      <c r="P16" s="19">
        <v>50.03063839</v>
      </c>
      <c r="Q16" s="20">
        <v>15.348393</v>
      </c>
      <c r="R16" s="52">
        <f t="shared" si="0"/>
        <v>0.24822930076797878</v>
      </c>
      <c r="S16" s="52">
        <f t="shared" si="11"/>
        <v>0</v>
      </c>
      <c r="T16" s="52">
        <f t="shared" si="1"/>
        <v>0</v>
      </c>
      <c r="U16" s="52">
        <f t="shared" si="2"/>
        <v>0</v>
      </c>
      <c r="V16" s="23"/>
      <c r="W16" s="22"/>
      <c r="X16" s="23"/>
      <c r="Y16" s="53">
        <f t="shared" si="3"/>
        <v>0</v>
      </c>
      <c r="Z16" s="54" t="str">
        <f t="shared" si="4"/>
        <v xml:space="preserve"> </v>
      </c>
      <c r="AA16" s="22" t="s">
        <v>123</v>
      </c>
      <c r="AB16" s="23">
        <f t="shared" si="5"/>
        <v>0</v>
      </c>
      <c r="AC16" s="21">
        <f t="shared" si="6"/>
        <v>0</v>
      </c>
      <c r="AD16" s="21">
        <f t="shared" si="7"/>
        <v>0</v>
      </c>
      <c r="AF16" s="21">
        <f t="shared" si="8"/>
        <v>0</v>
      </c>
      <c r="AG16" s="21">
        <f t="shared" si="9"/>
        <v>0</v>
      </c>
      <c r="AH16" s="21">
        <f t="shared" si="10"/>
        <v>0</v>
      </c>
    </row>
    <row r="17" spans="1:34" s="21" customFormat="1" x14ac:dyDescent="0.25">
      <c r="A17" s="11">
        <v>6</v>
      </c>
      <c r="B17" s="12">
        <v>16</v>
      </c>
      <c r="C17" s="13" t="s">
        <v>33</v>
      </c>
      <c r="D17" s="14" t="s">
        <v>66</v>
      </c>
      <c r="E17" s="15">
        <v>336</v>
      </c>
      <c r="F17" s="16" t="s">
        <v>34</v>
      </c>
      <c r="G17" s="16">
        <v>189341</v>
      </c>
      <c r="H17" s="40" t="s">
        <v>69</v>
      </c>
      <c r="I17" s="11">
        <v>534595</v>
      </c>
      <c r="J17" s="17" t="s">
        <v>69</v>
      </c>
      <c r="K17" s="18">
        <v>-125.2</v>
      </c>
      <c r="L17" s="19">
        <v>50.031388010000001</v>
      </c>
      <c r="M17" s="18">
        <v>15.3495279</v>
      </c>
      <c r="N17" s="19">
        <v>50.03063839</v>
      </c>
      <c r="O17" s="18">
        <v>15.348393</v>
      </c>
      <c r="P17" s="19">
        <v>50.032230210000002</v>
      </c>
      <c r="Q17" s="20">
        <v>15.350849999999999</v>
      </c>
      <c r="R17" s="52">
        <f t="shared" si="0"/>
        <v>0.24925800792889152</v>
      </c>
      <c r="S17" s="52">
        <f t="shared" si="11"/>
        <v>0</v>
      </c>
      <c r="T17" s="52">
        <f t="shared" si="1"/>
        <v>0</v>
      </c>
      <c r="U17" s="52">
        <f t="shared" si="2"/>
        <v>0</v>
      </c>
      <c r="V17" s="23"/>
      <c r="W17" s="22"/>
      <c r="X17" s="23"/>
      <c r="Y17" s="53">
        <f t="shared" si="3"/>
        <v>0</v>
      </c>
      <c r="Z17" s="54" t="str">
        <f t="shared" si="4"/>
        <v xml:space="preserve"> </v>
      </c>
      <c r="AA17" s="22" t="s">
        <v>123</v>
      </c>
      <c r="AB17" s="23">
        <f t="shared" si="5"/>
        <v>0</v>
      </c>
      <c r="AC17" s="21">
        <f t="shared" si="6"/>
        <v>0</v>
      </c>
      <c r="AD17" s="21">
        <f t="shared" si="7"/>
        <v>0</v>
      </c>
      <c r="AF17" s="21">
        <f t="shared" si="8"/>
        <v>0</v>
      </c>
      <c r="AG17" s="21">
        <f t="shared" si="9"/>
        <v>0</v>
      </c>
      <c r="AH17" s="21">
        <f t="shared" si="10"/>
        <v>0</v>
      </c>
    </row>
    <row r="18" spans="1:34" s="21" customFormat="1" x14ac:dyDescent="0.25">
      <c r="A18" s="11">
        <v>6</v>
      </c>
      <c r="B18" s="12">
        <v>16</v>
      </c>
      <c r="C18" s="13" t="s">
        <v>33</v>
      </c>
      <c r="D18" s="14" t="s">
        <v>66</v>
      </c>
      <c r="E18" s="15">
        <v>337</v>
      </c>
      <c r="F18" s="16" t="s">
        <v>34</v>
      </c>
      <c r="G18" s="16">
        <v>189341</v>
      </c>
      <c r="H18" s="40" t="s">
        <v>69</v>
      </c>
      <c r="I18" s="11">
        <v>534595</v>
      </c>
      <c r="J18" s="17" t="s">
        <v>69</v>
      </c>
      <c r="K18" s="18">
        <v>-123.6</v>
      </c>
      <c r="L18" s="19">
        <v>50.033006569999998</v>
      </c>
      <c r="M18" s="18">
        <v>15.3519933</v>
      </c>
      <c r="N18" s="19">
        <v>50.032230210000002</v>
      </c>
      <c r="O18" s="18">
        <v>15.350849999999999</v>
      </c>
      <c r="P18" s="19">
        <v>50.03385274</v>
      </c>
      <c r="Q18" s="20">
        <v>15.35326416</v>
      </c>
      <c r="R18" s="52">
        <f t="shared" si="0"/>
        <v>0.24956640895254045</v>
      </c>
      <c r="S18" s="52">
        <f t="shared" si="11"/>
        <v>0</v>
      </c>
      <c r="T18" s="52">
        <f t="shared" si="1"/>
        <v>0</v>
      </c>
      <c r="U18" s="52">
        <f t="shared" si="2"/>
        <v>0</v>
      </c>
      <c r="V18" s="23"/>
      <c r="W18" s="22"/>
      <c r="X18" s="23"/>
      <c r="Y18" s="53">
        <f t="shared" si="3"/>
        <v>0</v>
      </c>
      <c r="Z18" s="54" t="str">
        <f t="shared" si="4"/>
        <v xml:space="preserve"> </v>
      </c>
      <c r="AA18" s="22" t="s">
        <v>123</v>
      </c>
      <c r="AB18" s="23">
        <f t="shared" si="5"/>
        <v>0</v>
      </c>
      <c r="AC18" s="21">
        <f t="shared" si="6"/>
        <v>0</v>
      </c>
      <c r="AD18" s="21">
        <f t="shared" si="7"/>
        <v>0</v>
      </c>
      <c r="AF18" s="21">
        <f t="shared" si="8"/>
        <v>0</v>
      </c>
      <c r="AG18" s="21">
        <f t="shared" si="9"/>
        <v>0</v>
      </c>
      <c r="AH18" s="21">
        <f t="shared" si="10"/>
        <v>0</v>
      </c>
    </row>
    <row r="19" spans="1:34" s="21" customFormat="1" x14ac:dyDescent="0.25">
      <c r="A19" s="11">
        <v>6</v>
      </c>
      <c r="B19" s="12">
        <v>16</v>
      </c>
      <c r="C19" s="13" t="s">
        <v>33</v>
      </c>
      <c r="D19" s="14" t="s">
        <v>66</v>
      </c>
      <c r="E19" s="15">
        <v>338</v>
      </c>
      <c r="F19" s="16" t="s">
        <v>34</v>
      </c>
      <c r="G19" s="16">
        <v>172359</v>
      </c>
      <c r="H19" s="40" t="s">
        <v>70</v>
      </c>
      <c r="I19" s="11">
        <v>533807</v>
      </c>
      <c r="J19" s="17" t="s">
        <v>70</v>
      </c>
      <c r="K19" s="18">
        <v>-116.4</v>
      </c>
      <c r="L19" s="19">
        <v>50.034648529999998</v>
      </c>
      <c r="M19" s="18">
        <v>15.35449856</v>
      </c>
      <c r="N19" s="19">
        <v>50.03385274</v>
      </c>
      <c r="O19" s="18">
        <v>15.35326416</v>
      </c>
      <c r="P19" s="19">
        <v>50.035426770000001</v>
      </c>
      <c r="Q19" s="20">
        <v>15.3557568</v>
      </c>
      <c r="R19" s="52">
        <f t="shared" si="0"/>
        <v>0.24965770518072672</v>
      </c>
      <c r="S19" s="52" t="e">
        <f>IF(ISBLANK(#REF!),"",ACOS(COS(RADIANS(90-#REF!))*COS(RADIANS(90-P19))+SIN(RADIANS(90-#REF!)) *SIN(RADIANS(90-P19))*COS(RADIANS(#REF!-Q19)))*6371)</f>
        <v>#REF!</v>
      </c>
      <c r="T19" s="52">
        <f t="shared" si="1"/>
        <v>0</v>
      </c>
      <c r="U19" s="52">
        <f t="shared" si="2"/>
        <v>0</v>
      </c>
      <c r="V19" s="23"/>
      <c r="W19" s="22"/>
      <c r="X19" s="23"/>
      <c r="Y19" s="53">
        <f t="shared" si="3"/>
        <v>0</v>
      </c>
      <c r="Z19" s="54" t="str">
        <f t="shared" si="4"/>
        <v xml:space="preserve"> </v>
      </c>
      <c r="AA19" s="22" t="s">
        <v>123</v>
      </c>
      <c r="AB19" s="23">
        <f t="shared" si="5"/>
        <v>0</v>
      </c>
      <c r="AC19" s="21">
        <f t="shared" si="6"/>
        <v>0</v>
      </c>
      <c r="AD19" s="21">
        <f t="shared" si="7"/>
        <v>0</v>
      </c>
      <c r="AF19" s="21">
        <f t="shared" si="8"/>
        <v>0</v>
      </c>
      <c r="AG19" s="21">
        <f t="shared" si="9"/>
        <v>0</v>
      </c>
      <c r="AH19" s="21">
        <f t="shared" si="10"/>
        <v>0</v>
      </c>
    </row>
    <row r="20" spans="1:34" s="21" customFormat="1" x14ac:dyDescent="0.25">
      <c r="A20" s="11"/>
      <c r="B20" s="12"/>
      <c r="C20" s="13"/>
      <c r="D20" s="14"/>
      <c r="E20" s="15"/>
      <c r="F20" s="16"/>
      <c r="G20" s="16"/>
      <c r="H20" s="40"/>
      <c r="I20" s="11"/>
      <c r="J20" s="17"/>
      <c r="K20" s="18"/>
      <c r="L20" s="19"/>
      <c r="M20" s="18"/>
      <c r="N20" s="19"/>
      <c r="O20" s="18"/>
      <c r="P20" s="19"/>
      <c r="Q20" s="20"/>
      <c r="R20" s="52" t="str">
        <f t="shared" si="0"/>
        <v/>
      </c>
      <c r="S20" s="52">
        <f t="shared" si="11"/>
        <v>5755.864843244839</v>
      </c>
      <c r="T20" s="52">
        <f t="shared" si="1"/>
        <v>5755.864843244839</v>
      </c>
      <c r="U20" s="52" t="str">
        <f t="shared" si="2"/>
        <v/>
      </c>
      <c r="V20" s="23"/>
      <c r="W20" s="22"/>
      <c r="X20" s="23"/>
      <c r="Y20" s="53">
        <f t="shared" si="3"/>
        <v>0</v>
      </c>
      <c r="Z20" s="54" t="str">
        <f t="shared" si="4"/>
        <v xml:space="preserve"> </v>
      </c>
      <c r="AA20" s="22"/>
      <c r="AB20" s="23">
        <f t="shared" si="5"/>
        <v>0</v>
      </c>
      <c r="AC20" s="21">
        <f t="shared" si="6"/>
        <v>0</v>
      </c>
      <c r="AD20" s="21">
        <f t="shared" si="7"/>
        <v>0</v>
      </c>
      <c r="AF20" s="21">
        <f t="shared" si="8"/>
        <v>0</v>
      </c>
      <c r="AG20" s="21">
        <f t="shared" si="9"/>
        <v>0</v>
      </c>
      <c r="AH20" s="21">
        <f t="shared" si="10"/>
        <v>0</v>
      </c>
    </row>
    <row r="21" spans="1:34" s="21" customFormat="1" x14ac:dyDescent="0.25">
      <c r="A21" s="11">
        <v>8</v>
      </c>
      <c r="B21" s="12">
        <v>21</v>
      </c>
      <c r="C21" s="13" t="s">
        <v>33</v>
      </c>
      <c r="D21" s="14" t="s">
        <v>71</v>
      </c>
      <c r="E21" s="15">
        <v>345</v>
      </c>
      <c r="F21" s="16" t="s">
        <v>34</v>
      </c>
      <c r="G21" s="16">
        <v>81116</v>
      </c>
      <c r="H21" s="40" t="s">
        <v>71</v>
      </c>
      <c r="I21" s="11">
        <v>575500</v>
      </c>
      <c r="J21" s="17" t="s">
        <v>72</v>
      </c>
      <c r="K21" s="18">
        <v>-117.7</v>
      </c>
      <c r="L21" s="19">
        <v>50.035167180000002</v>
      </c>
      <c r="M21" s="18">
        <v>15.51947683</v>
      </c>
      <c r="N21" s="19">
        <v>50.03498141</v>
      </c>
      <c r="O21" s="18">
        <v>15.517764359999999</v>
      </c>
      <c r="P21" s="19">
        <v>50.035404219999997</v>
      </c>
      <c r="Q21" s="20">
        <v>15.521186159999999</v>
      </c>
      <c r="R21" s="52">
        <f t="shared" si="0"/>
        <v>0.2488741465970099</v>
      </c>
      <c r="S21" s="52" t="e">
        <f t="shared" si="11"/>
        <v>#NUM!</v>
      </c>
      <c r="T21" s="52">
        <f t="shared" si="1"/>
        <v>0</v>
      </c>
      <c r="U21" s="52">
        <f t="shared" si="2"/>
        <v>0</v>
      </c>
      <c r="V21" s="23"/>
      <c r="W21" s="38">
        <f>SUM(R21:R25)</f>
        <v>1.2465592873473983</v>
      </c>
      <c r="X21" s="53">
        <f>SUM(U21:U24)</f>
        <v>1.2469537503333987</v>
      </c>
      <c r="Y21" s="53">
        <f t="shared" si="3"/>
        <v>2.4935130376807972</v>
      </c>
      <c r="Z21" s="54" t="str">
        <f t="shared" si="4"/>
        <v xml:space="preserve"> </v>
      </c>
      <c r="AA21" s="22" t="s">
        <v>123</v>
      </c>
      <c r="AB21" s="23">
        <f t="shared" si="5"/>
        <v>1</v>
      </c>
      <c r="AC21" s="21">
        <f t="shared" si="6"/>
        <v>0</v>
      </c>
      <c r="AD21" s="21">
        <f t="shared" si="7"/>
        <v>1</v>
      </c>
      <c r="AF21" s="21">
        <f t="shared" si="8"/>
        <v>0</v>
      </c>
      <c r="AG21" s="21">
        <f t="shared" si="9"/>
        <v>0</v>
      </c>
      <c r="AH21" s="21">
        <f t="shared" si="10"/>
        <v>0</v>
      </c>
    </row>
    <row r="22" spans="1:34" s="21" customFormat="1" x14ac:dyDescent="0.25">
      <c r="A22" s="11">
        <v>8</v>
      </c>
      <c r="B22" s="12">
        <v>21</v>
      </c>
      <c r="C22" s="13" t="s">
        <v>33</v>
      </c>
      <c r="D22" s="14" t="s">
        <v>71</v>
      </c>
      <c r="E22" s="15">
        <v>346</v>
      </c>
      <c r="F22" s="16" t="s">
        <v>34</v>
      </c>
      <c r="G22" s="16">
        <v>81116</v>
      </c>
      <c r="H22" s="40" t="s">
        <v>71</v>
      </c>
      <c r="I22" s="11">
        <v>575500</v>
      </c>
      <c r="J22" s="17" t="s">
        <v>72</v>
      </c>
      <c r="K22" s="18">
        <v>-120.5</v>
      </c>
      <c r="L22" s="19">
        <v>50.035739360000001</v>
      </c>
      <c r="M22" s="18">
        <v>15.5228457</v>
      </c>
      <c r="N22" s="19">
        <v>50.035404219999997</v>
      </c>
      <c r="O22" s="18">
        <v>15.521186159999999</v>
      </c>
      <c r="P22" s="19">
        <v>50.036091089999999</v>
      </c>
      <c r="Q22" s="20">
        <v>15.524511840000001</v>
      </c>
      <c r="R22" s="52">
        <f t="shared" si="0"/>
        <v>0.24950271470784213</v>
      </c>
      <c r="S22" s="52">
        <f t="shared" si="11"/>
        <v>0</v>
      </c>
      <c r="T22" s="52">
        <f t="shared" si="1"/>
        <v>0</v>
      </c>
      <c r="U22" s="52">
        <f t="shared" si="2"/>
        <v>0</v>
      </c>
      <c r="V22" s="23"/>
      <c r="W22" s="22"/>
      <c r="X22" s="23"/>
      <c r="Y22" s="53">
        <f t="shared" si="3"/>
        <v>0</v>
      </c>
      <c r="Z22" s="54" t="str">
        <f t="shared" si="4"/>
        <v xml:space="preserve"> </v>
      </c>
      <c r="AA22" s="22" t="s">
        <v>123</v>
      </c>
      <c r="AB22" s="23">
        <f t="shared" si="5"/>
        <v>0</v>
      </c>
      <c r="AC22" s="21">
        <f t="shared" si="6"/>
        <v>0</v>
      </c>
      <c r="AD22" s="21">
        <f t="shared" si="7"/>
        <v>0</v>
      </c>
      <c r="AF22" s="21">
        <f t="shared" si="8"/>
        <v>0</v>
      </c>
      <c r="AG22" s="21">
        <f t="shared" si="9"/>
        <v>0</v>
      </c>
      <c r="AH22" s="21">
        <f t="shared" si="10"/>
        <v>0</v>
      </c>
    </row>
    <row r="23" spans="1:34" s="21" customFormat="1" x14ac:dyDescent="0.25">
      <c r="A23" s="11">
        <v>8</v>
      </c>
      <c r="B23" s="12">
        <v>21</v>
      </c>
      <c r="C23" s="13" t="s">
        <v>33</v>
      </c>
      <c r="D23" s="14" t="s">
        <v>71</v>
      </c>
      <c r="E23" s="15">
        <v>347</v>
      </c>
      <c r="F23" s="16" t="s">
        <v>34</v>
      </c>
      <c r="G23" s="16">
        <v>81116</v>
      </c>
      <c r="H23" s="40" t="s">
        <v>71</v>
      </c>
      <c r="I23" s="11">
        <v>575500</v>
      </c>
      <c r="J23" s="17" t="s">
        <v>72</v>
      </c>
      <c r="K23" s="18">
        <v>-115.8</v>
      </c>
      <c r="L23" s="19">
        <v>50.03644534</v>
      </c>
      <c r="M23" s="18">
        <v>15.52616933</v>
      </c>
      <c r="N23" s="19">
        <v>50.036091089999999</v>
      </c>
      <c r="O23" s="18">
        <v>15.524511840000001</v>
      </c>
      <c r="P23" s="19">
        <v>50.036799109999997</v>
      </c>
      <c r="Q23" s="20">
        <v>15.52782492</v>
      </c>
      <c r="R23" s="52">
        <f t="shared" si="0"/>
        <v>0.24937534969449882</v>
      </c>
      <c r="S23" s="52">
        <f t="shared" si="11"/>
        <v>0</v>
      </c>
      <c r="T23" s="52">
        <f t="shared" si="1"/>
        <v>0</v>
      </c>
      <c r="U23" s="52">
        <f t="shared" si="2"/>
        <v>0</v>
      </c>
      <c r="V23" s="23"/>
      <c r="W23" s="22"/>
      <c r="X23" s="23"/>
      <c r="Y23" s="53">
        <f t="shared" si="3"/>
        <v>0</v>
      </c>
      <c r="Z23" s="54" t="str">
        <f t="shared" si="4"/>
        <v xml:space="preserve"> </v>
      </c>
      <c r="AA23" s="22" t="s">
        <v>123</v>
      </c>
      <c r="AB23" s="23">
        <f t="shared" si="5"/>
        <v>0</v>
      </c>
      <c r="AC23" s="21">
        <f t="shared" si="6"/>
        <v>0</v>
      </c>
      <c r="AD23" s="21">
        <f t="shared" si="7"/>
        <v>0</v>
      </c>
      <c r="AF23" s="21">
        <f t="shared" si="8"/>
        <v>0</v>
      </c>
      <c r="AG23" s="21">
        <f t="shared" si="9"/>
        <v>0</v>
      </c>
      <c r="AH23" s="21">
        <f t="shared" si="10"/>
        <v>0</v>
      </c>
    </row>
    <row r="24" spans="1:34" s="21" customFormat="1" x14ac:dyDescent="0.25">
      <c r="A24" s="11">
        <v>8</v>
      </c>
      <c r="B24" s="12">
        <v>21</v>
      </c>
      <c r="C24" s="13" t="s">
        <v>33</v>
      </c>
      <c r="D24" s="14" t="s">
        <v>71</v>
      </c>
      <c r="E24" s="15">
        <v>348</v>
      </c>
      <c r="F24" s="16" t="s">
        <v>34</v>
      </c>
      <c r="G24" s="16">
        <v>81116</v>
      </c>
      <c r="H24" s="40" t="s">
        <v>71</v>
      </c>
      <c r="I24" s="11">
        <v>575500</v>
      </c>
      <c r="J24" s="17" t="s">
        <v>72</v>
      </c>
      <c r="K24" s="18">
        <v>-116</v>
      </c>
      <c r="L24" s="19">
        <v>50.037153359999998</v>
      </c>
      <c r="M24" s="18">
        <v>15.529482420000001</v>
      </c>
      <c r="N24" s="19">
        <v>50.036799109999997</v>
      </c>
      <c r="O24" s="18">
        <v>15.52782492</v>
      </c>
      <c r="P24" s="19">
        <v>50.037507239999997</v>
      </c>
      <c r="Q24" s="20">
        <v>15.53113836</v>
      </c>
      <c r="R24" s="52">
        <f t="shared" si="0"/>
        <v>0.24940030390736978</v>
      </c>
      <c r="S24" s="52">
        <f t="shared" si="11"/>
        <v>1.2469537503333987</v>
      </c>
      <c r="T24" s="52">
        <f t="shared" si="1"/>
        <v>1.2469537503333987</v>
      </c>
      <c r="U24" s="52">
        <f t="shared" si="2"/>
        <v>1.2469537503333987</v>
      </c>
      <c r="V24" s="23"/>
      <c r="W24" s="22"/>
      <c r="X24" s="23"/>
      <c r="Y24" s="53">
        <f t="shared" si="3"/>
        <v>0</v>
      </c>
      <c r="Z24" s="54" t="str">
        <f t="shared" si="4"/>
        <v xml:space="preserve"> </v>
      </c>
      <c r="AA24" s="22" t="s">
        <v>123</v>
      </c>
      <c r="AB24" s="23">
        <f t="shared" si="5"/>
        <v>0</v>
      </c>
      <c r="AC24" s="21">
        <f t="shared" si="6"/>
        <v>0</v>
      </c>
      <c r="AD24" s="21">
        <f t="shared" si="7"/>
        <v>0</v>
      </c>
      <c r="AF24" s="21">
        <f t="shared" si="8"/>
        <v>0</v>
      </c>
      <c r="AG24" s="21">
        <f t="shared" si="9"/>
        <v>0</v>
      </c>
      <c r="AH24" s="21">
        <f t="shared" si="10"/>
        <v>0</v>
      </c>
    </row>
    <row r="25" spans="1:34" s="21" customFormat="1" x14ac:dyDescent="0.25">
      <c r="A25" s="11">
        <v>8</v>
      </c>
      <c r="B25" s="12">
        <v>21</v>
      </c>
      <c r="C25" s="13" t="s">
        <v>33</v>
      </c>
      <c r="D25" s="14" t="s">
        <v>71</v>
      </c>
      <c r="E25" s="15">
        <v>349</v>
      </c>
      <c r="F25" s="16" t="s">
        <v>34</v>
      </c>
      <c r="G25" s="16">
        <v>134571</v>
      </c>
      <c r="H25" s="40" t="s">
        <v>73</v>
      </c>
      <c r="I25" s="11">
        <v>575500</v>
      </c>
      <c r="J25" s="17" t="s">
        <v>72</v>
      </c>
      <c r="K25" s="18">
        <v>-114.5</v>
      </c>
      <c r="L25" s="19">
        <v>50.041399849999998</v>
      </c>
      <c r="M25" s="18">
        <v>15.54936468</v>
      </c>
      <c r="N25" s="19">
        <v>50.041045859999997</v>
      </c>
      <c r="O25" s="18">
        <v>15.547706639999999</v>
      </c>
      <c r="P25" s="19">
        <v>50.04175335</v>
      </c>
      <c r="Q25" s="20">
        <v>15.5510208</v>
      </c>
      <c r="R25" s="52">
        <f t="shared" si="0"/>
        <v>0.24940677244067766</v>
      </c>
      <c r="S25" s="52" t="e">
        <f>IF(ISBLANK(#REF!),"",ACOS(COS(RADIANS(90-#REF!))*COS(RADIANS(90-P25))+SIN(RADIANS(90-#REF!)) *SIN(RADIANS(90-P25))*COS(RADIANS(#REF!-Q25)))*6371)</f>
        <v>#REF!</v>
      </c>
      <c r="T25" s="52">
        <f t="shared" si="1"/>
        <v>0</v>
      </c>
      <c r="U25" s="52"/>
      <c r="V25" s="23"/>
      <c r="W25" s="22"/>
      <c r="X25" s="23"/>
      <c r="Y25" s="53">
        <f t="shared" si="3"/>
        <v>0</v>
      </c>
      <c r="Z25" s="54" t="str">
        <f t="shared" si="4"/>
        <v xml:space="preserve"> </v>
      </c>
      <c r="AA25" s="22" t="s">
        <v>123</v>
      </c>
      <c r="AB25" s="23">
        <f t="shared" si="5"/>
        <v>0</v>
      </c>
      <c r="AC25" s="21">
        <f t="shared" si="6"/>
        <v>0</v>
      </c>
      <c r="AD25" s="21">
        <f t="shared" si="7"/>
        <v>0</v>
      </c>
      <c r="AF25" s="21">
        <f t="shared" si="8"/>
        <v>0</v>
      </c>
      <c r="AG25" s="21">
        <f t="shared" si="9"/>
        <v>0</v>
      </c>
      <c r="AH25" s="21">
        <f t="shared" si="10"/>
        <v>0</v>
      </c>
    </row>
    <row r="26" spans="1:34" s="21" customFormat="1" x14ac:dyDescent="0.25">
      <c r="A26" s="11"/>
      <c r="B26" s="12"/>
      <c r="C26" s="13"/>
      <c r="D26" s="14"/>
      <c r="E26" s="15"/>
      <c r="F26" s="16"/>
      <c r="G26" s="16"/>
      <c r="H26" s="40"/>
      <c r="I26" s="11"/>
      <c r="J26" s="17"/>
      <c r="K26" s="18"/>
      <c r="L26" s="19"/>
      <c r="M26" s="18"/>
      <c r="N26" s="19"/>
      <c r="O26" s="18"/>
      <c r="P26" s="19"/>
      <c r="Q26" s="20"/>
      <c r="R26" s="52" t="str">
        <f t="shared" si="0"/>
        <v/>
      </c>
      <c r="S26" s="52">
        <f t="shared" si="11"/>
        <v>5765.2186107183679</v>
      </c>
      <c r="T26" s="52">
        <f t="shared" si="1"/>
        <v>5765.2186107183679</v>
      </c>
      <c r="U26" s="52" t="str">
        <f t="shared" si="2"/>
        <v/>
      </c>
      <c r="V26" s="23"/>
      <c r="W26" s="22"/>
      <c r="X26" s="23"/>
      <c r="Y26" s="53">
        <f t="shared" si="3"/>
        <v>0</v>
      </c>
      <c r="Z26" s="54" t="str">
        <f t="shared" si="4"/>
        <v xml:space="preserve"> </v>
      </c>
      <c r="AA26" s="22"/>
      <c r="AB26" s="23">
        <f t="shared" si="5"/>
        <v>0</v>
      </c>
      <c r="AC26" s="21">
        <f t="shared" si="6"/>
        <v>0</v>
      </c>
      <c r="AD26" s="21">
        <f t="shared" si="7"/>
        <v>0</v>
      </c>
      <c r="AF26" s="21">
        <f t="shared" si="8"/>
        <v>0</v>
      </c>
      <c r="AG26" s="21">
        <f t="shared" si="9"/>
        <v>0</v>
      </c>
      <c r="AH26" s="21">
        <f t="shared" si="10"/>
        <v>0</v>
      </c>
    </row>
    <row r="27" spans="1:34" s="21" customFormat="1" x14ac:dyDescent="0.25">
      <c r="A27" s="11">
        <v>11</v>
      </c>
      <c r="B27" s="12">
        <v>28</v>
      </c>
      <c r="C27" s="13" t="s">
        <v>33</v>
      </c>
      <c r="D27" s="14" t="s">
        <v>74</v>
      </c>
      <c r="E27" s="15">
        <v>373</v>
      </c>
      <c r="F27" s="16" t="s">
        <v>34</v>
      </c>
      <c r="G27" s="16">
        <v>137642</v>
      </c>
      <c r="H27" s="40" t="s">
        <v>75</v>
      </c>
      <c r="I27" s="11">
        <v>575542</v>
      </c>
      <c r="J27" s="17" t="s">
        <v>75</v>
      </c>
      <c r="K27" s="18">
        <v>-117.6</v>
      </c>
      <c r="L27" s="19">
        <v>49.991807569999999</v>
      </c>
      <c r="M27" s="18">
        <v>16.080107259999998</v>
      </c>
      <c r="N27" s="19">
        <v>49.991619479999997</v>
      </c>
      <c r="O27" s="18">
        <v>16.078387679999999</v>
      </c>
      <c r="P27" s="19">
        <v>49.991995580000001</v>
      </c>
      <c r="Q27" s="20">
        <v>16.081826039999999</v>
      </c>
      <c r="R27" s="52">
        <f t="shared" si="0"/>
        <v>0.24933002457949427</v>
      </c>
      <c r="S27" s="52">
        <f t="shared" si="11"/>
        <v>0</v>
      </c>
      <c r="T27" s="52">
        <f t="shared" si="1"/>
        <v>0</v>
      </c>
      <c r="U27" s="52">
        <f t="shared" si="2"/>
        <v>0</v>
      </c>
      <c r="V27" s="23"/>
      <c r="W27" s="38">
        <f>SUM(R27:R31)</f>
        <v>1.2461309220375447</v>
      </c>
      <c r="X27" s="53">
        <f>SUM(U27:U30)</f>
        <v>2.2424924973889437</v>
      </c>
      <c r="Y27" s="53">
        <f t="shared" si="3"/>
        <v>3.4886234194264887</v>
      </c>
      <c r="Z27" s="54" t="str">
        <f t="shared" si="4"/>
        <v xml:space="preserve"> </v>
      </c>
      <c r="AA27" s="22" t="s">
        <v>123</v>
      </c>
      <c r="AB27" s="23">
        <f t="shared" si="5"/>
        <v>1</v>
      </c>
      <c r="AC27" s="21">
        <f t="shared" si="6"/>
        <v>0</v>
      </c>
      <c r="AD27" s="21">
        <f t="shared" si="7"/>
        <v>1</v>
      </c>
      <c r="AF27" s="21">
        <f t="shared" si="8"/>
        <v>0</v>
      </c>
      <c r="AG27" s="21">
        <f t="shared" si="9"/>
        <v>0</v>
      </c>
      <c r="AH27" s="21">
        <f t="shared" si="10"/>
        <v>0</v>
      </c>
    </row>
    <row r="28" spans="1:34" s="21" customFormat="1" x14ac:dyDescent="0.25">
      <c r="A28" s="11">
        <v>11</v>
      </c>
      <c r="B28" s="12">
        <v>28</v>
      </c>
      <c r="C28" s="13" t="s">
        <v>33</v>
      </c>
      <c r="D28" s="14" t="s">
        <v>74</v>
      </c>
      <c r="E28" s="15">
        <v>374</v>
      </c>
      <c r="F28" s="16" t="s">
        <v>34</v>
      </c>
      <c r="G28" s="16">
        <v>137642</v>
      </c>
      <c r="H28" s="40" t="s">
        <v>75</v>
      </c>
      <c r="I28" s="11">
        <v>575542</v>
      </c>
      <c r="J28" s="17" t="s">
        <v>75</v>
      </c>
      <c r="K28" s="18">
        <v>-117.2</v>
      </c>
      <c r="L28" s="19">
        <v>49.992183670000003</v>
      </c>
      <c r="M28" s="18">
        <v>16.083545619999999</v>
      </c>
      <c r="N28" s="19">
        <v>49.991995580000001</v>
      </c>
      <c r="O28" s="18">
        <v>16.081826039999999</v>
      </c>
      <c r="P28" s="19">
        <v>49.992371669999997</v>
      </c>
      <c r="Q28" s="20">
        <v>16.0852644</v>
      </c>
      <c r="R28" s="52">
        <f t="shared" si="0"/>
        <v>0.2493279280031262</v>
      </c>
      <c r="S28" s="52">
        <f t="shared" ref="S28:S48" si="12">IF(ISBLANK(N29),"",ACOS(COS(RADIANS(90-N29))*COS(RADIANS(90-P28))+SIN(RADIANS(90-N29)) *SIN(RADIANS(90-P28))*COS(RADIANS(O29-Q28)))*6371)</f>
        <v>0</v>
      </c>
      <c r="T28" s="52">
        <f t="shared" ref="T28:T60" si="13">IF(ISERR(S28),0,S28)</f>
        <v>0</v>
      </c>
      <c r="U28" s="52">
        <f t="shared" si="2"/>
        <v>0</v>
      </c>
      <c r="V28" s="23"/>
      <c r="W28" s="22"/>
      <c r="X28" s="23"/>
      <c r="Y28" s="53">
        <f t="shared" si="3"/>
        <v>0</v>
      </c>
      <c r="Z28" s="54" t="str">
        <f t="shared" si="4"/>
        <v xml:space="preserve"> </v>
      </c>
      <c r="AA28" s="22" t="s">
        <v>123</v>
      </c>
      <c r="AB28" s="23">
        <f t="shared" si="5"/>
        <v>0</v>
      </c>
      <c r="AC28" s="21">
        <f t="shared" si="6"/>
        <v>0</v>
      </c>
      <c r="AD28" s="21">
        <f t="shared" si="7"/>
        <v>0</v>
      </c>
      <c r="AF28" s="21">
        <f t="shared" si="8"/>
        <v>0</v>
      </c>
      <c r="AG28" s="21">
        <f t="shared" si="9"/>
        <v>0</v>
      </c>
      <c r="AH28" s="21">
        <f t="shared" si="10"/>
        <v>0</v>
      </c>
    </row>
    <row r="29" spans="1:34" s="21" customFormat="1" x14ac:dyDescent="0.25">
      <c r="A29" s="11">
        <v>11</v>
      </c>
      <c r="B29" s="12">
        <v>28</v>
      </c>
      <c r="C29" s="13" t="s">
        <v>33</v>
      </c>
      <c r="D29" s="14" t="s">
        <v>74</v>
      </c>
      <c r="E29" s="15">
        <v>375</v>
      </c>
      <c r="F29" s="16" t="s">
        <v>34</v>
      </c>
      <c r="G29" s="16">
        <v>137642</v>
      </c>
      <c r="H29" s="40" t="s">
        <v>75</v>
      </c>
      <c r="I29" s="11">
        <v>575542</v>
      </c>
      <c r="J29" s="17" t="s">
        <v>75</v>
      </c>
      <c r="K29" s="18">
        <v>-116</v>
      </c>
      <c r="L29" s="19">
        <v>49.992559700000001</v>
      </c>
      <c r="M29" s="18">
        <v>16.086983979999999</v>
      </c>
      <c r="N29" s="19">
        <v>49.992371669999997</v>
      </c>
      <c r="O29" s="18">
        <v>16.0852644</v>
      </c>
      <c r="P29" s="19">
        <v>49.992747639999997</v>
      </c>
      <c r="Q29" s="20">
        <v>16.08870276</v>
      </c>
      <c r="R29" s="52">
        <f t="shared" ref="R29:R60" si="14">IF(ISBLANK(N29),"",ACOS(COS(RADIANS(90-N29))*COS(RADIANS(90-P29))+SIN(RADIANS(90-N29)) *SIN(RADIANS(90-P29))*COS(RADIANS(O29-Q29)))*6371)</f>
        <v>0.24932377094650193</v>
      </c>
      <c r="S29" s="52">
        <f t="shared" si="12"/>
        <v>2.2424924973889437</v>
      </c>
      <c r="T29" s="52">
        <f t="shared" si="13"/>
        <v>2.2424924973889437</v>
      </c>
      <c r="U29" s="52">
        <f t="shared" ref="U29:U60" si="15">(IF(R29="","",T29))</f>
        <v>2.2424924973889437</v>
      </c>
      <c r="V29" s="23"/>
      <c r="W29" s="38"/>
      <c r="X29" s="23"/>
      <c r="Y29" s="53">
        <f t="shared" ref="Y29:Y60" si="16">+W29+X29</f>
        <v>0</v>
      </c>
      <c r="Z29" s="54" t="str">
        <f t="shared" ref="Z29:Z60" si="17">IF(+Y29&gt;4,"!!!!!!"," ")</f>
        <v xml:space="preserve"> </v>
      </c>
      <c r="AA29" s="22" t="s">
        <v>123</v>
      </c>
      <c r="AB29" s="23">
        <f t="shared" ref="AB29:AB60" si="18">IF(Y29=0,0,1)</f>
        <v>0</v>
      </c>
      <c r="AC29" s="21">
        <f t="shared" ref="AC29:AC60" si="19">IF(AA29="Správa Železnic",1*AB29,0)</f>
        <v>0</v>
      </c>
      <c r="AD29" s="21">
        <f t="shared" ref="AD29:AD60" si="20">IF(AA29="Podnikatelské subjekty",1*AB29,0)</f>
        <v>0</v>
      </c>
      <c r="AF29" s="21">
        <f t="shared" ref="AF29:AF60" si="21">IF(C29="Česká Třebová - Brno",1,0)</f>
        <v>0</v>
      </c>
      <c r="AG29" s="21">
        <f t="shared" ref="AG29:AG60" si="22">IF(AA29="Správa Železnic",1,0)</f>
        <v>0</v>
      </c>
      <c r="AH29" s="21">
        <f t="shared" ref="AH29:AH60" si="23">+AF29*AG29*AB29</f>
        <v>0</v>
      </c>
    </row>
    <row r="30" spans="1:34" s="21" customFormat="1" x14ac:dyDescent="0.25">
      <c r="A30" s="11">
        <v>11</v>
      </c>
      <c r="B30" s="12">
        <v>28</v>
      </c>
      <c r="C30" s="13" t="s">
        <v>33</v>
      </c>
      <c r="D30" s="14" t="s">
        <v>74</v>
      </c>
      <c r="E30" s="15">
        <v>376</v>
      </c>
      <c r="F30" s="16" t="s">
        <v>34</v>
      </c>
      <c r="G30" s="16">
        <v>27863</v>
      </c>
      <c r="H30" s="40" t="s">
        <v>76</v>
      </c>
      <c r="I30" s="11">
        <v>580091</v>
      </c>
      <c r="J30" s="17" t="s">
        <v>76</v>
      </c>
      <c r="K30" s="18">
        <v>-125.4</v>
      </c>
      <c r="L30" s="19">
        <v>49.996307999999999</v>
      </c>
      <c r="M30" s="18">
        <v>16.121337530000002</v>
      </c>
      <c r="N30" s="19">
        <v>49.99612363</v>
      </c>
      <c r="O30" s="18">
        <v>16.119631080000001</v>
      </c>
      <c r="P30" s="19">
        <v>49.99649402</v>
      </c>
      <c r="Q30" s="20">
        <v>16.123065480000001</v>
      </c>
      <c r="R30" s="52">
        <f t="shared" si="14"/>
        <v>0.24892243318749463</v>
      </c>
      <c r="S30" s="52">
        <f t="shared" si="12"/>
        <v>0</v>
      </c>
      <c r="T30" s="52">
        <f t="shared" si="13"/>
        <v>0</v>
      </c>
      <c r="U30" s="52">
        <f t="shared" si="15"/>
        <v>0</v>
      </c>
      <c r="V30" s="23"/>
      <c r="W30" s="22"/>
      <c r="X30" s="23"/>
      <c r="Y30" s="53">
        <f t="shared" si="16"/>
        <v>0</v>
      </c>
      <c r="Z30" s="54" t="str">
        <f t="shared" si="17"/>
        <v xml:space="preserve"> </v>
      </c>
      <c r="AA30" s="22" t="s">
        <v>123</v>
      </c>
      <c r="AB30" s="23">
        <f t="shared" si="18"/>
        <v>0</v>
      </c>
      <c r="AC30" s="21">
        <f t="shared" si="19"/>
        <v>0</v>
      </c>
      <c r="AD30" s="21">
        <f t="shared" si="20"/>
        <v>0</v>
      </c>
      <c r="AF30" s="21">
        <f t="shared" si="21"/>
        <v>0</v>
      </c>
      <c r="AG30" s="21">
        <f t="shared" si="22"/>
        <v>0</v>
      </c>
      <c r="AH30" s="21">
        <f t="shared" si="23"/>
        <v>0</v>
      </c>
    </row>
    <row r="31" spans="1:34" s="21" customFormat="1" x14ac:dyDescent="0.25">
      <c r="A31" s="11">
        <v>11</v>
      </c>
      <c r="B31" s="12">
        <v>28</v>
      </c>
      <c r="C31" s="13" t="s">
        <v>33</v>
      </c>
      <c r="D31" s="14" t="s">
        <v>74</v>
      </c>
      <c r="E31" s="15">
        <v>377</v>
      </c>
      <c r="F31" s="16" t="s">
        <v>34</v>
      </c>
      <c r="G31" s="16">
        <v>27863</v>
      </c>
      <c r="H31" s="40" t="s">
        <v>76</v>
      </c>
      <c r="I31" s="11">
        <v>580091</v>
      </c>
      <c r="J31" s="17" t="s">
        <v>76</v>
      </c>
      <c r="K31" s="18">
        <v>-129.4</v>
      </c>
      <c r="L31" s="19">
        <v>49.996622940000002</v>
      </c>
      <c r="M31" s="18">
        <v>16.12479291</v>
      </c>
      <c r="N31" s="19">
        <v>49.99649402</v>
      </c>
      <c r="O31" s="18">
        <v>16.123065480000001</v>
      </c>
      <c r="P31" s="19">
        <v>49.996700560000001</v>
      </c>
      <c r="Q31" s="20">
        <v>16.126537320000001</v>
      </c>
      <c r="R31" s="52">
        <f t="shared" si="14"/>
        <v>0.24922676532092769</v>
      </c>
      <c r="S31" s="52" t="str">
        <f t="shared" si="12"/>
        <v/>
      </c>
      <c r="T31" s="52" t="str">
        <f t="shared" si="13"/>
        <v/>
      </c>
      <c r="U31" s="52" t="str">
        <f t="shared" si="15"/>
        <v/>
      </c>
      <c r="V31" s="23"/>
      <c r="W31" s="22"/>
      <c r="X31" s="23"/>
      <c r="Y31" s="53">
        <f t="shared" si="16"/>
        <v>0</v>
      </c>
      <c r="Z31" s="54" t="str">
        <f t="shared" si="17"/>
        <v xml:space="preserve"> </v>
      </c>
      <c r="AA31" s="22" t="s">
        <v>123</v>
      </c>
      <c r="AB31" s="23">
        <f t="shared" si="18"/>
        <v>0</v>
      </c>
      <c r="AC31" s="21">
        <f t="shared" si="19"/>
        <v>0</v>
      </c>
      <c r="AD31" s="21">
        <f t="shared" si="20"/>
        <v>0</v>
      </c>
      <c r="AF31" s="21">
        <f t="shared" si="21"/>
        <v>0</v>
      </c>
      <c r="AG31" s="21">
        <f t="shared" si="22"/>
        <v>0</v>
      </c>
      <c r="AH31" s="21">
        <f t="shared" si="23"/>
        <v>0</v>
      </c>
    </row>
    <row r="32" spans="1:34" s="21" customFormat="1" x14ac:dyDescent="0.25">
      <c r="A32" s="11"/>
      <c r="B32" s="12"/>
      <c r="C32" s="13"/>
      <c r="D32" s="14"/>
      <c r="E32" s="15"/>
      <c r="F32" s="16"/>
      <c r="G32" s="16"/>
      <c r="H32" s="40"/>
      <c r="I32" s="11"/>
      <c r="J32" s="17"/>
      <c r="K32" s="18"/>
      <c r="L32" s="19"/>
      <c r="M32" s="18"/>
      <c r="N32" s="19"/>
      <c r="O32" s="18"/>
      <c r="P32" s="19"/>
      <c r="Q32" s="20"/>
      <c r="R32" s="52" t="str">
        <f t="shared" si="14"/>
        <v/>
      </c>
      <c r="S32" s="52">
        <f t="shared" si="12"/>
        <v>5769.4677564301955</v>
      </c>
      <c r="T32" s="52">
        <f t="shared" si="13"/>
        <v>5769.4677564301955</v>
      </c>
      <c r="U32" s="52" t="str">
        <f t="shared" si="15"/>
        <v/>
      </c>
      <c r="V32" s="23"/>
      <c r="W32" s="22"/>
      <c r="X32" s="23"/>
      <c r="Y32" s="53">
        <f t="shared" si="16"/>
        <v>0</v>
      </c>
      <c r="Z32" s="54" t="str">
        <f t="shared" si="17"/>
        <v xml:space="preserve"> </v>
      </c>
      <c r="AA32" s="22"/>
      <c r="AB32" s="23">
        <f t="shared" si="18"/>
        <v>0</v>
      </c>
      <c r="AC32" s="21">
        <f t="shared" si="19"/>
        <v>0</v>
      </c>
      <c r="AD32" s="21">
        <f t="shared" si="20"/>
        <v>0</v>
      </c>
      <c r="AF32" s="21">
        <f t="shared" si="21"/>
        <v>0</v>
      </c>
      <c r="AG32" s="21">
        <f t="shared" si="22"/>
        <v>0</v>
      </c>
      <c r="AH32" s="21">
        <f t="shared" si="23"/>
        <v>0</v>
      </c>
    </row>
    <row r="33" spans="1:34" s="21" customFormat="1" x14ac:dyDescent="0.25">
      <c r="A33" s="11">
        <v>12</v>
      </c>
      <c r="B33" s="12">
        <v>30</v>
      </c>
      <c r="C33" s="13" t="s">
        <v>33</v>
      </c>
      <c r="D33" s="14" t="s">
        <v>77</v>
      </c>
      <c r="E33" s="15">
        <v>378</v>
      </c>
      <c r="F33" s="16" t="s">
        <v>34</v>
      </c>
      <c r="G33" s="16">
        <v>312827</v>
      </c>
      <c r="H33" s="40" t="s">
        <v>78</v>
      </c>
      <c r="I33" s="11">
        <v>580350</v>
      </c>
      <c r="J33" s="17" t="s">
        <v>77</v>
      </c>
      <c r="K33" s="18">
        <v>-115.7</v>
      </c>
      <c r="L33" s="19">
        <v>49.996354359999998</v>
      </c>
      <c r="M33" s="18">
        <v>16.230686559999999</v>
      </c>
      <c r="N33" s="19">
        <v>49.995820930000001</v>
      </c>
      <c r="O33" s="18">
        <v>16.229160360000002</v>
      </c>
      <c r="P33" s="19">
        <v>49.996892529999997</v>
      </c>
      <c r="Q33" s="20">
        <v>16.232226480000001</v>
      </c>
      <c r="R33" s="52">
        <f t="shared" si="14"/>
        <v>0.24946402430038805</v>
      </c>
      <c r="S33" s="52">
        <f t="shared" si="12"/>
        <v>0.49892078685555119</v>
      </c>
      <c r="T33" s="52">
        <f t="shared" si="13"/>
        <v>0.49892078685555119</v>
      </c>
      <c r="U33" s="52">
        <f t="shared" si="15"/>
        <v>0.49892078685555119</v>
      </c>
      <c r="V33" s="23"/>
      <c r="W33" s="38">
        <f>SUM(R33:R36)</f>
        <v>0.99562384358836842</v>
      </c>
      <c r="X33" s="53">
        <f>SUM(U33:U35)</f>
        <v>0.49892078685555119</v>
      </c>
      <c r="Y33" s="53">
        <f t="shared" si="16"/>
        <v>1.4945446304439196</v>
      </c>
      <c r="Z33" s="54" t="str">
        <f t="shared" si="17"/>
        <v xml:space="preserve"> </v>
      </c>
      <c r="AA33" s="22" t="s">
        <v>123</v>
      </c>
      <c r="AB33" s="23">
        <f t="shared" si="18"/>
        <v>1</v>
      </c>
      <c r="AC33" s="21">
        <f t="shared" si="19"/>
        <v>0</v>
      </c>
      <c r="AD33" s="21">
        <f t="shared" si="20"/>
        <v>1</v>
      </c>
      <c r="AF33" s="21">
        <f t="shared" si="21"/>
        <v>0</v>
      </c>
      <c r="AG33" s="21">
        <f t="shared" si="22"/>
        <v>0</v>
      </c>
      <c r="AH33" s="21">
        <f t="shared" si="23"/>
        <v>0</v>
      </c>
    </row>
    <row r="34" spans="1:34" s="21" customFormat="1" x14ac:dyDescent="0.25">
      <c r="A34" s="11">
        <v>12</v>
      </c>
      <c r="B34" s="12">
        <v>30</v>
      </c>
      <c r="C34" s="13" t="s">
        <v>33</v>
      </c>
      <c r="D34" s="14" t="s">
        <v>77</v>
      </c>
      <c r="E34" s="15">
        <v>379</v>
      </c>
      <c r="F34" s="16" t="s">
        <v>34</v>
      </c>
      <c r="G34" s="16">
        <v>191027</v>
      </c>
      <c r="H34" s="40" t="s">
        <v>79</v>
      </c>
      <c r="I34" s="11">
        <v>581232</v>
      </c>
      <c r="J34" s="17" t="s">
        <v>79</v>
      </c>
      <c r="K34" s="18">
        <v>-121.3</v>
      </c>
      <c r="L34" s="19">
        <v>49.999573939999998</v>
      </c>
      <c r="M34" s="18">
        <v>16.239912879999999</v>
      </c>
      <c r="N34" s="19">
        <v>49.999035409999998</v>
      </c>
      <c r="O34" s="18">
        <v>16.238359079999999</v>
      </c>
      <c r="P34" s="19">
        <v>50.000079280000001</v>
      </c>
      <c r="Q34" s="20">
        <v>16.241449320000001</v>
      </c>
      <c r="R34" s="52">
        <f t="shared" si="14"/>
        <v>0.24951792189961908</v>
      </c>
      <c r="S34" s="52">
        <f t="shared" si="12"/>
        <v>0</v>
      </c>
      <c r="T34" s="52">
        <f t="shared" si="13"/>
        <v>0</v>
      </c>
      <c r="U34" s="52">
        <f t="shared" si="15"/>
        <v>0</v>
      </c>
      <c r="V34" s="23"/>
      <c r="W34" s="22"/>
      <c r="X34" s="23"/>
      <c r="Y34" s="53">
        <f t="shared" si="16"/>
        <v>0</v>
      </c>
      <c r="Z34" s="54" t="str">
        <f t="shared" si="17"/>
        <v xml:space="preserve"> </v>
      </c>
      <c r="AA34" s="22" t="s">
        <v>123</v>
      </c>
      <c r="AB34" s="23">
        <f t="shared" si="18"/>
        <v>0</v>
      </c>
      <c r="AC34" s="21">
        <f t="shared" si="19"/>
        <v>0</v>
      </c>
      <c r="AD34" s="21">
        <f t="shared" si="20"/>
        <v>0</v>
      </c>
      <c r="AF34" s="21">
        <f t="shared" si="21"/>
        <v>0</v>
      </c>
      <c r="AG34" s="21">
        <f t="shared" si="22"/>
        <v>0</v>
      </c>
      <c r="AH34" s="21">
        <f t="shared" si="23"/>
        <v>0</v>
      </c>
    </row>
    <row r="35" spans="1:34" s="21" customFormat="1" x14ac:dyDescent="0.25">
      <c r="A35" s="11">
        <v>12</v>
      </c>
      <c r="B35" s="12">
        <v>30</v>
      </c>
      <c r="C35" s="13" t="s">
        <v>33</v>
      </c>
      <c r="D35" s="14" t="s">
        <v>77</v>
      </c>
      <c r="E35" s="15">
        <v>380</v>
      </c>
      <c r="F35" s="16" t="s">
        <v>34</v>
      </c>
      <c r="G35" s="16">
        <v>191027</v>
      </c>
      <c r="H35" s="40" t="s">
        <v>79</v>
      </c>
      <c r="I35" s="11">
        <v>581232</v>
      </c>
      <c r="J35" s="17" t="s">
        <v>79</v>
      </c>
      <c r="K35" s="18">
        <v>-126.2</v>
      </c>
      <c r="L35" s="19">
        <v>50.000373860000003</v>
      </c>
      <c r="M35" s="18">
        <v>16.243100470000002</v>
      </c>
      <c r="N35" s="19">
        <v>50.000079280000001</v>
      </c>
      <c r="O35" s="18">
        <v>16.241449320000001</v>
      </c>
      <c r="P35" s="19">
        <v>50.000538040000002</v>
      </c>
      <c r="Q35" s="20">
        <v>16.24484052</v>
      </c>
      <c r="R35" s="52">
        <f t="shared" si="14"/>
        <v>0.24769330608590279</v>
      </c>
      <c r="S35" s="52">
        <f t="shared" si="12"/>
        <v>0</v>
      </c>
      <c r="T35" s="52">
        <f t="shared" si="13"/>
        <v>0</v>
      </c>
      <c r="U35" s="52">
        <f t="shared" si="15"/>
        <v>0</v>
      </c>
      <c r="V35" s="23"/>
      <c r="W35" s="22"/>
      <c r="X35" s="23"/>
      <c r="Y35" s="53">
        <f t="shared" si="16"/>
        <v>0</v>
      </c>
      <c r="Z35" s="54" t="str">
        <f t="shared" si="17"/>
        <v xml:space="preserve"> </v>
      </c>
      <c r="AA35" s="22" t="s">
        <v>123</v>
      </c>
      <c r="AB35" s="23">
        <f t="shared" si="18"/>
        <v>0</v>
      </c>
      <c r="AC35" s="21">
        <f t="shared" si="19"/>
        <v>0</v>
      </c>
      <c r="AD35" s="21">
        <f t="shared" si="20"/>
        <v>0</v>
      </c>
      <c r="AF35" s="21">
        <f t="shared" si="21"/>
        <v>0</v>
      </c>
      <c r="AG35" s="21">
        <f t="shared" si="22"/>
        <v>0</v>
      </c>
      <c r="AH35" s="21">
        <f t="shared" si="23"/>
        <v>0</v>
      </c>
    </row>
    <row r="36" spans="1:34" s="21" customFormat="1" x14ac:dyDescent="0.25">
      <c r="A36" s="11">
        <v>12</v>
      </c>
      <c r="B36" s="12">
        <v>30</v>
      </c>
      <c r="C36" s="13" t="s">
        <v>33</v>
      </c>
      <c r="D36" s="14" t="s">
        <v>77</v>
      </c>
      <c r="E36" s="15">
        <v>381</v>
      </c>
      <c r="F36" s="16" t="s">
        <v>34</v>
      </c>
      <c r="G36" s="16">
        <v>191027</v>
      </c>
      <c r="H36" s="40" t="s">
        <v>79</v>
      </c>
      <c r="I36" s="11">
        <v>581232</v>
      </c>
      <c r="J36" s="17" t="s">
        <v>79</v>
      </c>
      <c r="K36" s="18">
        <v>-129.19999999999999</v>
      </c>
      <c r="L36" s="19">
        <v>50.000443189999999</v>
      </c>
      <c r="M36" s="18">
        <v>16.246598559999999</v>
      </c>
      <c r="N36" s="19">
        <v>50.000538040000002</v>
      </c>
      <c r="O36" s="18">
        <v>16.24484052</v>
      </c>
      <c r="P36" s="19">
        <v>50.000284649999998</v>
      </c>
      <c r="Q36" s="20">
        <v>16.2483012</v>
      </c>
      <c r="R36" s="52">
        <f t="shared" si="14"/>
        <v>0.2489485913024585</v>
      </c>
      <c r="S36" s="52" t="str">
        <f t="shared" si="12"/>
        <v/>
      </c>
      <c r="T36" s="52" t="str">
        <f t="shared" si="13"/>
        <v/>
      </c>
      <c r="U36" s="52" t="str">
        <f t="shared" si="15"/>
        <v/>
      </c>
      <c r="V36" s="23"/>
      <c r="W36" s="22"/>
      <c r="X36" s="23"/>
      <c r="Y36" s="53">
        <f t="shared" si="16"/>
        <v>0</v>
      </c>
      <c r="Z36" s="54" t="str">
        <f t="shared" si="17"/>
        <v xml:space="preserve"> </v>
      </c>
      <c r="AA36" s="22" t="s">
        <v>123</v>
      </c>
      <c r="AB36" s="23">
        <f t="shared" si="18"/>
        <v>0</v>
      </c>
      <c r="AC36" s="21">
        <f t="shared" si="19"/>
        <v>0</v>
      </c>
      <c r="AD36" s="21">
        <f t="shared" si="20"/>
        <v>0</v>
      </c>
      <c r="AF36" s="21">
        <f t="shared" si="21"/>
        <v>0</v>
      </c>
      <c r="AG36" s="21">
        <f t="shared" si="22"/>
        <v>0</v>
      </c>
      <c r="AH36" s="21">
        <f t="shared" si="23"/>
        <v>0</v>
      </c>
    </row>
    <row r="37" spans="1:34" s="21" customFormat="1" x14ac:dyDescent="0.25">
      <c r="A37" s="11"/>
      <c r="B37" s="12"/>
      <c r="C37" s="13"/>
      <c r="D37" s="14"/>
      <c r="E37" s="15"/>
      <c r="F37" s="16"/>
      <c r="G37" s="16"/>
      <c r="H37" s="40"/>
      <c r="I37" s="11"/>
      <c r="J37" s="17"/>
      <c r="K37" s="18"/>
      <c r="L37" s="19"/>
      <c r="M37" s="18"/>
      <c r="N37" s="19"/>
      <c r="O37" s="18"/>
      <c r="P37" s="19"/>
      <c r="Q37" s="20"/>
      <c r="R37" s="52" t="str">
        <f t="shared" si="14"/>
        <v/>
      </c>
      <c r="S37" s="52">
        <f t="shared" si="12"/>
        <v>5770.4179335292547</v>
      </c>
      <c r="T37" s="52">
        <f t="shared" si="13"/>
        <v>5770.4179335292547</v>
      </c>
      <c r="U37" s="52" t="str">
        <f t="shared" si="15"/>
        <v/>
      </c>
      <c r="V37" s="23"/>
      <c r="W37" s="22"/>
      <c r="X37" s="23"/>
      <c r="Y37" s="53">
        <f t="shared" si="16"/>
        <v>0</v>
      </c>
      <c r="Z37" s="54" t="str">
        <f t="shared" si="17"/>
        <v xml:space="preserve"> </v>
      </c>
      <c r="AA37" s="22"/>
      <c r="AB37" s="23">
        <f t="shared" si="18"/>
        <v>0</v>
      </c>
      <c r="AC37" s="21">
        <f t="shared" si="19"/>
        <v>0</v>
      </c>
      <c r="AD37" s="21">
        <f t="shared" si="20"/>
        <v>0</v>
      </c>
      <c r="AF37" s="21">
        <f t="shared" si="21"/>
        <v>0</v>
      </c>
      <c r="AG37" s="21">
        <f t="shared" si="22"/>
        <v>0</v>
      </c>
      <c r="AH37" s="21">
        <f t="shared" si="23"/>
        <v>0</v>
      </c>
    </row>
    <row r="38" spans="1:34" s="21" customFormat="1" x14ac:dyDescent="0.25">
      <c r="A38" s="11">
        <v>13</v>
      </c>
      <c r="B38" s="12">
        <v>31</v>
      </c>
      <c r="C38" s="13" t="s">
        <v>33</v>
      </c>
      <c r="D38" s="14" t="s">
        <v>80</v>
      </c>
      <c r="E38" s="15">
        <v>382</v>
      </c>
      <c r="F38" s="16" t="s">
        <v>34</v>
      </c>
      <c r="G38" s="16">
        <v>99830</v>
      </c>
      <c r="H38" s="40" t="s">
        <v>81</v>
      </c>
      <c r="I38" s="11">
        <v>580660</v>
      </c>
      <c r="J38" s="17" t="s">
        <v>81</v>
      </c>
      <c r="K38" s="18">
        <v>-131.6</v>
      </c>
      <c r="L38" s="19">
        <v>50.000106950000003</v>
      </c>
      <c r="M38" s="18">
        <v>16.250018789999999</v>
      </c>
      <c r="N38" s="19">
        <v>50.000284649999998</v>
      </c>
      <c r="O38" s="18">
        <v>16.2483012</v>
      </c>
      <c r="P38" s="19">
        <v>49.99992829</v>
      </c>
      <c r="Q38" s="20">
        <v>16.25174496</v>
      </c>
      <c r="R38" s="52">
        <f t="shared" si="14"/>
        <v>0.2493103955970366</v>
      </c>
      <c r="S38" s="52">
        <f t="shared" si="12"/>
        <v>0</v>
      </c>
      <c r="T38" s="52">
        <f t="shared" si="13"/>
        <v>0</v>
      </c>
      <c r="U38" s="52">
        <f t="shared" si="15"/>
        <v>0</v>
      </c>
      <c r="V38" s="23"/>
      <c r="W38" s="38">
        <f>SUM(R38:R44)</f>
        <v>1.7308941854587057</v>
      </c>
      <c r="X38" s="53">
        <f>SUM(U38:U43)</f>
        <v>0</v>
      </c>
      <c r="Y38" s="53">
        <f t="shared" si="16"/>
        <v>1.7308941854587057</v>
      </c>
      <c r="Z38" s="54" t="str">
        <f t="shared" si="17"/>
        <v xml:space="preserve"> </v>
      </c>
      <c r="AA38" s="22" t="s">
        <v>123</v>
      </c>
      <c r="AB38" s="23">
        <f t="shared" si="18"/>
        <v>1</v>
      </c>
      <c r="AC38" s="21">
        <f t="shared" si="19"/>
        <v>0</v>
      </c>
      <c r="AD38" s="21">
        <f t="shared" si="20"/>
        <v>1</v>
      </c>
      <c r="AF38" s="21">
        <f t="shared" si="21"/>
        <v>0</v>
      </c>
      <c r="AG38" s="21">
        <f t="shared" si="22"/>
        <v>0</v>
      </c>
      <c r="AH38" s="21">
        <f t="shared" si="23"/>
        <v>0</v>
      </c>
    </row>
    <row r="39" spans="1:34" s="21" customFormat="1" x14ac:dyDescent="0.25">
      <c r="A39" s="11">
        <v>13</v>
      </c>
      <c r="B39" s="12">
        <v>31</v>
      </c>
      <c r="C39" s="13" t="s">
        <v>33</v>
      </c>
      <c r="D39" s="14" t="s">
        <v>80</v>
      </c>
      <c r="E39" s="15">
        <v>383</v>
      </c>
      <c r="F39" s="16" t="s">
        <v>34</v>
      </c>
      <c r="G39" s="16">
        <v>191027</v>
      </c>
      <c r="H39" s="40" t="s">
        <v>79</v>
      </c>
      <c r="I39" s="11">
        <v>581232</v>
      </c>
      <c r="J39" s="17" t="s">
        <v>79</v>
      </c>
      <c r="K39" s="18">
        <v>-130.1</v>
      </c>
      <c r="L39" s="19">
        <v>49.999733509999999</v>
      </c>
      <c r="M39" s="18">
        <v>16.253460390000001</v>
      </c>
      <c r="N39" s="19">
        <v>49.99992829</v>
      </c>
      <c r="O39" s="18">
        <v>16.25174496</v>
      </c>
      <c r="P39" s="19">
        <v>49.9994619</v>
      </c>
      <c r="Q39" s="20">
        <v>16.2551466</v>
      </c>
      <c r="R39" s="52">
        <f t="shared" si="14"/>
        <v>0.24860217623774217</v>
      </c>
      <c r="S39" s="52">
        <f t="shared" si="12"/>
        <v>0</v>
      </c>
      <c r="T39" s="52">
        <f t="shared" si="13"/>
        <v>0</v>
      </c>
      <c r="U39" s="52">
        <f t="shared" si="15"/>
        <v>0</v>
      </c>
      <c r="V39" s="23"/>
      <c r="W39" s="22"/>
      <c r="X39" s="23"/>
      <c r="Y39" s="53">
        <f t="shared" si="16"/>
        <v>0</v>
      </c>
      <c r="Z39" s="54" t="str">
        <f t="shared" si="17"/>
        <v xml:space="preserve"> </v>
      </c>
      <c r="AA39" s="22" t="s">
        <v>123</v>
      </c>
      <c r="AB39" s="23">
        <f t="shared" si="18"/>
        <v>0</v>
      </c>
      <c r="AC39" s="21">
        <f t="shared" si="19"/>
        <v>0</v>
      </c>
      <c r="AD39" s="21">
        <f t="shared" si="20"/>
        <v>0</v>
      </c>
      <c r="AF39" s="21">
        <f t="shared" si="21"/>
        <v>0</v>
      </c>
      <c r="AG39" s="21">
        <f t="shared" si="22"/>
        <v>0</v>
      </c>
      <c r="AH39" s="21">
        <f t="shared" si="23"/>
        <v>0</v>
      </c>
    </row>
    <row r="40" spans="1:34" s="21" customFormat="1" x14ac:dyDescent="0.25">
      <c r="A40" s="11">
        <v>13</v>
      </c>
      <c r="B40" s="12">
        <v>31</v>
      </c>
      <c r="C40" s="13" t="s">
        <v>33</v>
      </c>
      <c r="D40" s="14" t="s">
        <v>80</v>
      </c>
      <c r="E40" s="15">
        <v>384</v>
      </c>
      <c r="F40" s="16" t="s">
        <v>34</v>
      </c>
      <c r="G40" s="16">
        <v>9270</v>
      </c>
      <c r="H40" s="40" t="s">
        <v>82</v>
      </c>
      <c r="I40" s="11">
        <v>579947</v>
      </c>
      <c r="J40" s="17" t="s">
        <v>82</v>
      </c>
      <c r="K40" s="18">
        <v>-130.19999999999999</v>
      </c>
      <c r="L40" s="19">
        <v>49.998809690000002</v>
      </c>
      <c r="M40" s="18">
        <v>16.256537900000001</v>
      </c>
      <c r="N40" s="19">
        <v>49.9994619</v>
      </c>
      <c r="O40" s="18">
        <v>16.2551466</v>
      </c>
      <c r="P40" s="19">
        <v>49.998009920000001</v>
      </c>
      <c r="Q40" s="20">
        <v>16.257753359999999</v>
      </c>
      <c r="R40" s="52">
        <f t="shared" si="14"/>
        <v>0.24654212514700302</v>
      </c>
      <c r="S40" s="52">
        <f t="shared" si="12"/>
        <v>0</v>
      </c>
      <c r="T40" s="52">
        <f t="shared" si="13"/>
        <v>0</v>
      </c>
      <c r="U40" s="52">
        <f t="shared" si="15"/>
        <v>0</v>
      </c>
      <c r="V40" s="23"/>
      <c r="W40" s="22"/>
      <c r="X40" s="23"/>
      <c r="Y40" s="53">
        <f t="shared" si="16"/>
        <v>0</v>
      </c>
      <c r="Z40" s="54" t="str">
        <f t="shared" si="17"/>
        <v xml:space="preserve"> </v>
      </c>
      <c r="AA40" s="22" t="s">
        <v>123</v>
      </c>
      <c r="AB40" s="23">
        <f t="shared" si="18"/>
        <v>0</v>
      </c>
      <c r="AC40" s="21">
        <f t="shared" si="19"/>
        <v>0</v>
      </c>
      <c r="AD40" s="21">
        <f t="shared" si="20"/>
        <v>0</v>
      </c>
      <c r="AF40" s="21">
        <f t="shared" si="21"/>
        <v>0</v>
      </c>
      <c r="AG40" s="21">
        <f t="shared" si="22"/>
        <v>0</v>
      </c>
      <c r="AH40" s="21">
        <f t="shared" si="23"/>
        <v>0</v>
      </c>
    </row>
    <row r="41" spans="1:34" s="21" customFormat="1" x14ac:dyDescent="0.25">
      <c r="A41" s="11">
        <v>13</v>
      </c>
      <c r="B41" s="12">
        <v>31</v>
      </c>
      <c r="C41" s="13" t="s">
        <v>33</v>
      </c>
      <c r="D41" s="14" t="s">
        <v>80</v>
      </c>
      <c r="E41" s="15">
        <v>385</v>
      </c>
      <c r="F41" s="16" t="s">
        <v>34</v>
      </c>
      <c r="G41" s="16">
        <v>9270</v>
      </c>
      <c r="H41" s="40" t="s">
        <v>82</v>
      </c>
      <c r="I41" s="11">
        <v>579947</v>
      </c>
      <c r="J41" s="17" t="s">
        <v>82</v>
      </c>
      <c r="K41" s="18">
        <v>-130.6</v>
      </c>
      <c r="L41" s="19">
        <v>49.997338710000001</v>
      </c>
      <c r="M41" s="18">
        <v>16.259109899999999</v>
      </c>
      <c r="N41" s="19">
        <v>49.998009920000001</v>
      </c>
      <c r="O41" s="18">
        <v>16.257753359999999</v>
      </c>
      <c r="P41" s="19">
        <v>49.996895770000002</v>
      </c>
      <c r="Q41" s="20">
        <v>16.260685200000001</v>
      </c>
      <c r="R41" s="52">
        <f t="shared" si="14"/>
        <v>0.24344416745549968</v>
      </c>
      <c r="S41" s="52">
        <f t="shared" si="12"/>
        <v>0</v>
      </c>
      <c r="T41" s="52">
        <f t="shared" si="13"/>
        <v>0</v>
      </c>
      <c r="U41" s="52">
        <f t="shared" si="15"/>
        <v>0</v>
      </c>
      <c r="V41" s="23"/>
      <c r="W41" s="22"/>
      <c r="X41" s="23"/>
      <c r="Y41" s="53">
        <f t="shared" si="16"/>
        <v>0</v>
      </c>
      <c r="Z41" s="54" t="str">
        <f t="shared" si="17"/>
        <v xml:space="preserve"> </v>
      </c>
      <c r="AA41" s="22" t="s">
        <v>123</v>
      </c>
      <c r="AB41" s="23">
        <f t="shared" si="18"/>
        <v>0</v>
      </c>
      <c r="AC41" s="21">
        <f t="shared" si="19"/>
        <v>0</v>
      </c>
      <c r="AD41" s="21">
        <f t="shared" si="20"/>
        <v>0</v>
      </c>
      <c r="AF41" s="21">
        <f t="shared" si="21"/>
        <v>0</v>
      </c>
      <c r="AG41" s="21">
        <f t="shared" si="22"/>
        <v>0</v>
      </c>
      <c r="AH41" s="21">
        <f t="shared" si="23"/>
        <v>0</v>
      </c>
    </row>
    <row r="42" spans="1:34" s="21" customFormat="1" x14ac:dyDescent="0.25">
      <c r="A42" s="11">
        <v>13</v>
      </c>
      <c r="B42" s="12">
        <v>31</v>
      </c>
      <c r="C42" s="13" t="s">
        <v>33</v>
      </c>
      <c r="D42" s="14" t="s">
        <v>80</v>
      </c>
      <c r="E42" s="15">
        <v>386</v>
      </c>
      <c r="F42" s="16" t="s">
        <v>34</v>
      </c>
      <c r="G42" s="16">
        <v>9270</v>
      </c>
      <c r="H42" s="40" t="s">
        <v>82</v>
      </c>
      <c r="I42" s="11">
        <v>579947</v>
      </c>
      <c r="J42" s="17" t="s">
        <v>82</v>
      </c>
      <c r="K42" s="18">
        <v>-124.4</v>
      </c>
      <c r="L42" s="19">
        <v>49.996924929999999</v>
      </c>
      <c r="M42" s="18">
        <v>16.262426999999999</v>
      </c>
      <c r="N42" s="19">
        <v>49.996895770000002</v>
      </c>
      <c r="O42" s="18">
        <v>16.260685200000001</v>
      </c>
      <c r="P42" s="19">
        <v>49.997201349999997</v>
      </c>
      <c r="Q42" s="20">
        <v>16.264074239999999</v>
      </c>
      <c r="R42" s="52">
        <f t="shared" si="14"/>
        <v>0.24461700259139874</v>
      </c>
      <c r="S42" s="52">
        <f t="shared" si="12"/>
        <v>0</v>
      </c>
      <c r="T42" s="52">
        <f t="shared" si="13"/>
        <v>0</v>
      </c>
      <c r="U42" s="52">
        <f t="shared" si="15"/>
        <v>0</v>
      </c>
      <c r="V42" s="23"/>
      <c r="W42" s="22"/>
      <c r="X42" s="23"/>
      <c r="Y42" s="53">
        <f t="shared" si="16"/>
        <v>0</v>
      </c>
      <c r="Z42" s="54" t="str">
        <f t="shared" si="17"/>
        <v xml:space="preserve"> </v>
      </c>
      <c r="AA42" s="22" t="s">
        <v>123</v>
      </c>
      <c r="AB42" s="23">
        <f t="shared" si="18"/>
        <v>0</v>
      </c>
      <c r="AC42" s="21">
        <f t="shared" si="19"/>
        <v>0</v>
      </c>
      <c r="AD42" s="21">
        <f t="shared" si="20"/>
        <v>0</v>
      </c>
      <c r="AF42" s="21">
        <f t="shared" si="21"/>
        <v>0</v>
      </c>
      <c r="AG42" s="21">
        <f t="shared" si="22"/>
        <v>0</v>
      </c>
      <c r="AH42" s="21">
        <f t="shared" si="23"/>
        <v>0</v>
      </c>
    </row>
    <row r="43" spans="1:34" s="21" customFormat="1" x14ac:dyDescent="0.25">
      <c r="A43" s="11">
        <v>13</v>
      </c>
      <c r="B43" s="12">
        <v>31</v>
      </c>
      <c r="C43" s="13" t="s">
        <v>33</v>
      </c>
      <c r="D43" s="14" t="s">
        <v>80</v>
      </c>
      <c r="E43" s="15">
        <v>387</v>
      </c>
      <c r="F43" s="16" t="s">
        <v>34</v>
      </c>
      <c r="G43" s="16">
        <v>9270</v>
      </c>
      <c r="H43" s="40" t="s">
        <v>82</v>
      </c>
      <c r="I43" s="11">
        <v>579947</v>
      </c>
      <c r="J43" s="17" t="s">
        <v>82</v>
      </c>
      <c r="K43" s="18">
        <v>-126.6</v>
      </c>
      <c r="L43" s="19">
        <v>49.997818420000002</v>
      </c>
      <c r="M43" s="18">
        <v>16.265515430000001</v>
      </c>
      <c r="N43" s="19">
        <v>49.997201349999997</v>
      </c>
      <c r="O43" s="18">
        <v>16.264074239999999</v>
      </c>
      <c r="P43" s="19">
        <v>49.998470429999998</v>
      </c>
      <c r="Q43" s="20">
        <v>16.266941639999999</v>
      </c>
      <c r="R43" s="52">
        <f t="shared" si="14"/>
        <v>0.24883812923848536</v>
      </c>
      <c r="S43" s="52">
        <f t="shared" si="12"/>
        <v>0</v>
      </c>
      <c r="T43" s="52">
        <f t="shared" si="13"/>
        <v>0</v>
      </c>
      <c r="U43" s="52">
        <f t="shared" si="15"/>
        <v>0</v>
      </c>
      <c r="V43" s="23"/>
      <c r="W43" s="22"/>
      <c r="X43" s="23"/>
      <c r="Y43" s="53">
        <f t="shared" si="16"/>
        <v>0</v>
      </c>
      <c r="Z43" s="54" t="str">
        <f t="shared" si="17"/>
        <v xml:space="preserve"> </v>
      </c>
      <c r="AA43" s="22" t="s">
        <v>123</v>
      </c>
      <c r="AB43" s="23">
        <f t="shared" si="18"/>
        <v>0</v>
      </c>
      <c r="AC43" s="21">
        <f t="shared" si="19"/>
        <v>0</v>
      </c>
      <c r="AD43" s="21">
        <f t="shared" si="20"/>
        <v>0</v>
      </c>
      <c r="AF43" s="21">
        <f t="shared" si="21"/>
        <v>0</v>
      </c>
      <c r="AG43" s="21">
        <f t="shared" si="22"/>
        <v>0</v>
      </c>
      <c r="AH43" s="21">
        <f t="shared" si="23"/>
        <v>0</v>
      </c>
    </row>
    <row r="44" spans="1:34" s="21" customFormat="1" x14ac:dyDescent="0.25">
      <c r="A44" s="11">
        <v>13</v>
      </c>
      <c r="B44" s="12">
        <v>31</v>
      </c>
      <c r="C44" s="13" t="s">
        <v>33</v>
      </c>
      <c r="D44" s="14" t="s">
        <v>80</v>
      </c>
      <c r="E44" s="15">
        <v>388</v>
      </c>
      <c r="F44" s="16" t="s">
        <v>34</v>
      </c>
      <c r="G44" s="16">
        <v>9270</v>
      </c>
      <c r="H44" s="40" t="s">
        <v>82</v>
      </c>
      <c r="I44" s="11">
        <v>579947</v>
      </c>
      <c r="J44" s="17" t="s">
        <v>82</v>
      </c>
      <c r="K44" s="18">
        <v>-116.9</v>
      </c>
      <c r="L44" s="19">
        <v>49.999125640000003</v>
      </c>
      <c r="M44" s="18">
        <v>16.268368429999999</v>
      </c>
      <c r="N44" s="19">
        <v>49.998470429999998</v>
      </c>
      <c r="O44" s="18">
        <v>16.266941639999999</v>
      </c>
      <c r="P44" s="19">
        <v>49.999774989999999</v>
      </c>
      <c r="Q44" s="20">
        <v>16.2697824</v>
      </c>
      <c r="R44" s="52">
        <f t="shared" si="14"/>
        <v>0.24954018919154008</v>
      </c>
      <c r="S44" s="52" t="str">
        <f t="shared" si="12"/>
        <v/>
      </c>
      <c r="T44" s="52" t="str">
        <f t="shared" si="13"/>
        <v/>
      </c>
      <c r="U44" s="52" t="str">
        <f t="shared" si="15"/>
        <v/>
      </c>
      <c r="V44" s="23"/>
      <c r="W44" s="22"/>
      <c r="X44" s="23"/>
      <c r="Y44" s="53">
        <f t="shared" si="16"/>
        <v>0</v>
      </c>
      <c r="Z44" s="54" t="str">
        <f t="shared" si="17"/>
        <v xml:space="preserve"> </v>
      </c>
      <c r="AA44" s="22" t="s">
        <v>123</v>
      </c>
      <c r="AB44" s="23">
        <f t="shared" si="18"/>
        <v>0</v>
      </c>
      <c r="AC44" s="21">
        <f t="shared" si="19"/>
        <v>0</v>
      </c>
      <c r="AD44" s="21">
        <f t="shared" si="20"/>
        <v>0</v>
      </c>
      <c r="AF44" s="21">
        <f t="shared" si="21"/>
        <v>0</v>
      </c>
      <c r="AG44" s="21">
        <f t="shared" si="22"/>
        <v>0</v>
      </c>
      <c r="AH44" s="21">
        <f t="shared" si="23"/>
        <v>0</v>
      </c>
    </row>
    <row r="45" spans="1:34" s="21" customFormat="1" x14ac:dyDescent="0.25">
      <c r="A45" s="11"/>
      <c r="B45" s="12"/>
      <c r="C45" s="13"/>
      <c r="D45" s="14"/>
      <c r="E45" s="15"/>
      <c r="F45" s="16"/>
      <c r="G45" s="16"/>
      <c r="H45" s="40"/>
      <c r="I45" s="11"/>
      <c r="J45" s="17"/>
      <c r="K45" s="18"/>
      <c r="L45" s="19"/>
      <c r="M45" s="18"/>
      <c r="N45" s="19"/>
      <c r="O45" s="18"/>
      <c r="P45" s="19"/>
      <c r="Q45" s="20"/>
      <c r="R45" s="52" t="str">
        <f t="shared" si="14"/>
        <v/>
      </c>
      <c r="S45" s="52">
        <f t="shared" si="12"/>
        <v>5771.6793954258928</v>
      </c>
      <c r="T45" s="52">
        <f t="shared" si="13"/>
        <v>5771.6793954258928</v>
      </c>
      <c r="U45" s="52" t="str">
        <f t="shared" si="15"/>
        <v/>
      </c>
      <c r="V45" s="23"/>
      <c r="W45" s="22"/>
      <c r="X45" s="23"/>
      <c r="Y45" s="53">
        <f t="shared" si="16"/>
        <v>0</v>
      </c>
      <c r="Z45" s="54" t="str">
        <f t="shared" si="17"/>
        <v xml:space="preserve"> </v>
      </c>
      <c r="AA45" s="22"/>
      <c r="AB45" s="23">
        <f t="shared" si="18"/>
        <v>0</v>
      </c>
      <c r="AC45" s="21">
        <f t="shared" si="19"/>
        <v>0</v>
      </c>
      <c r="AD45" s="21">
        <f t="shared" si="20"/>
        <v>0</v>
      </c>
      <c r="AF45" s="21">
        <f t="shared" si="21"/>
        <v>0</v>
      </c>
      <c r="AG45" s="21">
        <f t="shared" si="22"/>
        <v>0</v>
      </c>
      <c r="AH45" s="21">
        <f t="shared" si="23"/>
        <v>0</v>
      </c>
    </row>
    <row r="46" spans="1:34" s="21" customFormat="1" x14ac:dyDescent="0.25">
      <c r="A46" s="11">
        <v>14</v>
      </c>
      <c r="B46" s="12">
        <v>33</v>
      </c>
      <c r="C46" s="13" t="s">
        <v>33</v>
      </c>
      <c r="D46" s="14" t="s">
        <v>83</v>
      </c>
      <c r="E46" s="15">
        <v>389</v>
      </c>
      <c r="F46" s="16" t="s">
        <v>34</v>
      </c>
      <c r="G46" s="16">
        <v>9270</v>
      </c>
      <c r="H46" s="40" t="s">
        <v>82</v>
      </c>
      <c r="I46" s="11">
        <v>579947</v>
      </c>
      <c r="J46" s="17" t="s">
        <v>82</v>
      </c>
      <c r="K46" s="18">
        <v>-121.5</v>
      </c>
      <c r="L46" s="19">
        <v>49.99779891</v>
      </c>
      <c r="M46" s="18">
        <v>16.307168279999999</v>
      </c>
      <c r="N46" s="19">
        <v>49.998371499999998</v>
      </c>
      <c r="O46" s="18">
        <v>16.305661799999999</v>
      </c>
      <c r="P46" s="19">
        <v>49.997142109999999</v>
      </c>
      <c r="Q46" s="20">
        <v>16.308570960000001</v>
      </c>
      <c r="R46" s="52">
        <f t="shared" si="14"/>
        <v>0.24885122212413369</v>
      </c>
      <c r="S46" s="52">
        <f t="shared" si="12"/>
        <v>1.3425878504835786E-4</v>
      </c>
      <c r="T46" s="52">
        <f t="shared" si="13"/>
        <v>1.3425878504835786E-4</v>
      </c>
      <c r="U46" s="52">
        <f t="shared" si="15"/>
        <v>1.3425878504835786E-4</v>
      </c>
      <c r="V46" s="23"/>
      <c r="W46" s="38">
        <f>SUM(R46:R49)</f>
        <v>0.99550852935024925</v>
      </c>
      <c r="X46" s="53">
        <f>SUM(U46:U48)</f>
        <v>1.3425878504835786E-4</v>
      </c>
      <c r="Y46" s="53">
        <f t="shared" si="16"/>
        <v>0.99564278813529761</v>
      </c>
      <c r="Z46" s="54" t="str">
        <f t="shared" si="17"/>
        <v xml:space="preserve"> </v>
      </c>
      <c r="AA46" s="22" t="s">
        <v>123</v>
      </c>
      <c r="AB46" s="23">
        <f t="shared" si="18"/>
        <v>1</v>
      </c>
      <c r="AC46" s="21">
        <f t="shared" si="19"/>
        <v>0</v>
      </c>
      <c r="AD46" s="21">
        <f t="shared" si="20"/>
        <v>1</v>
      </c>
      <c r="AF46" s="21">
        <f t="shared" si="21"/>
        <v>0</v>
      </c>
      <c r="AG46" s="21">
        <f t="shared" si="22"/>
        <v>0</v>
      </c>
      <c r="AH46" s="21">
        <f t="shared" si="23"/>
        <v>0</v>
      </c>
    </row>
    <row r="47" spans="1:34" s="21" customFormat="1" x14ac:dyDescent="0.25">
      <c r="A47" s="11">
        <v>14</v>
      </c>
      <c r="B47" s="12">
        <v>33</v>
      </c>
      <c r="C47" s="13" t="s">
        <v>33</v>
      </c>
      <c r="D47" s="14" t="s">
        <v>83</v>
      </c>
      <c r="E47" s="15">
        <v>390</v>
      </c>
      <c r="F47" s="16" t="s">
        <v>34</v>
      </c>
      <c r="G47" s="16">
        <v>158763</v>
      </c>
      <c r="H47" s="40" t="s">
        <v>35</v>
      </c>
      <c r="I47" s="11">
        <v>581003</v>
      </c>
      <c r="J47" s="17" t="s">
        <v>35</v>
      </c>
      <c r="K47" s="18">
        <v>-126.5</v>
      </c>
      <c r="L47" s="19">
        <v>49.996446040000002</v>
      </c>
      <c r="M47" s="18">
        <v>16.309937739999999</v>
      </c>
      <c r="N47" s="19">
        <v>49.997142109999999</v>
      </c>
      <c r="O47" s="18">
        <v>16.308570960000001</v>
      </c>
      <c r="P47" s="19">
        <v>49.995748489999997</v>
      </c>
      <c r="Q47" s="20">
        <v>16.311307679999999</v>
      </c>
      <c r="R47" s="52">
        <f t="shared" si="14"/>
        <v>0.24956194889850991</v>
      </c>
      <c r="S47" s="52">
        <f t="shared" si="12"/>
        <v>0</v>
      </c>
      <c r="T47" s="52">
        <f t="shared" si="13"/>
        <v>0</v>
      </c>
      <c r="U47" s="52">
        <f t="shared" si="15"/>
        <v>0</v>
      </c>
      <c r="V47" s="23"/>
      <c r="W47" s="22"/>
      <c r="X47" s="23"/>
      <c r="Y47" s="53">
        <f t="shared" si="16"/>
        <v>0</v>
      </c>
      <c r="Z47" s="54" t="str">
        <f t="shared" si="17"/>
        <v xml:space="preserve"> </v>
      </c>
      <c r="AA47" s="22" t="s">
        <v>123</v>
      </c>
      <c r="AB47" s="23">
        <f t="shared" si="18"/>
        <v>0</v>
      </c>
      <c r="AC47" s="21">
        <f t="shared" si="19"/>
        <v>0</v>
      </c>
      <c r="AD47" s="21">
        <f t="shared" si="20"/>
        <v>0</v>
      </c>
      <c r="AF47" s="21">
        <f t="shared" si="21"/>
        <v>0</v>
      </c>
      <c r="AG47" s="21">
        <f t="shared" si="22"/>
        <v>0</v>
      </c>
      <c r="AH47" s="21">
        <f t="shared" si="23"/>
        <v>0</v>
      </c>
    </row>
    <row r="48" spans="1:34" s="21" customFormat="1" x14ac:dyDescent="0.25">
      <c r="A48" s="11">
        <v>14</v>
      </c>
      <c r="B48" s="12">
        <v>33</v>
      </c>
      <c r="C48" s="13" t="s">
        <v>33</v>
      </c>
      <c r="D48" s="14" t="s">
        <v>83</v>
      </c>
      <c r="E48" s="15">
        <v>391</v>
      </c>
      <c r="F48" s="16" t="s">
        <v>34</v>
      </c>
      <c r="G48" s="16">
        <v>158763</v>
      </c>
      <c r="H48" s="40" t="s">
        <v>35</v>
      </c>
      <c r="I48" s="11">
        <v>581003</v>
      </c>
      <c r="J48" s="17" t="s">
        <v>35</v>
      </c>
      <c r="K48" s="18">
        <v>-125</v>
      </c>
      <c r="L48" s="19">
        <v>49.995052440000002</v>
      </c>
      <c r="M48" s="18">
        <v>16.312674319999999</v>
      </c>
      <c r="N48" s="19">
        <v>49.995748489999997</v>
      </c>
      <c r="O48" s="18">
        <v>16.311307679999999</v>
      </c>
      <c r="P48" s="19">
        <v>49.99435484</v>
      </c>
      <c r="Q48" s="20">
        <v>16.3140444</v>
      </c>
      <c r="R48" s="52">
        <f t="shared" si="14"/>
        <v>0.24956844935613809</v>
      </c>
      <c r="S48" s="52">
        <f t="shared" si="12"/>
        <v>0</v>
      </c>
      <c r="T48" s="52">
        <f t="shared" si="13"/>
        <v>0</v>
      </c>
      <c r="U48" s="52">
        <f t="shared" si="15"/>
        <v>0</v>
      </c>
      <c r="V48" s="23"/>
      <c r="W48" s="22"/>
      <c r="X48" s="23"/>
      <c r="Y48" s="53">
        <f t="shared" si="16"/>
        <v>0</v>
      </c>
      <c r="Z48" s="54" t="str">
        <f t="shared" si="17"/>
        <v xml:space="preserve"> </v>
      </c>
      <c r="AA48" s="22" t="s">
        <v>123</v>
      </c>
      <c r="AB48" s="23">
        <f t="shared" si="18"/>
        <v>0</v>
      </c>
      <c r="AC48" s="21">
        <f t="shared" si="19"/>
        <v>0</v>
      </c>
      <c r="AD48" s="21">
        <f t="shared" si="20"/>
        <v>0</v>
      </c>
      <c r="AF48" s="21">
        <f t="shared" si="21"/>
        <v>0</v>
      </c>
      <c r="AG48" s="21">
        <f t="shared" si="22"/>
        <v>0</v>
      </c>
      <c r="AH48" s="21">
        <f t="shared" si="23"/>
        <v>0</v>
      </c>
    </row>
    <row r="49" spans="1:34" s="21" customFormat="1" x14ac:dyDescent="0.25">
      <c r="A49" s="11">
        <v>14</v>
      </c>
      <c r="B49" s="12">
        <v>33</v>
      </c>
      <c r="C49" s="13" t="s">
        <v>33</v>
      </c>
      <c r="D49" s="14" t="s">
        <v>83</v>
      </c>
      <c r="E49" s="15">
        <v>392</v>
      </c>
      <c r="F49" s="16" t="s">
        <v>34</v>
      </c>
      <c r="G49" s="16">
        <v>158763</v>
      </c>
      <c r="H49" s="40" t="s">
        <v>35</v>
      </c>
      <c r="I49" s="11">
        <v>581003</v>
      </c>
      <c r="J49" s="17" t="s">
        <v>35</v>
      </c>
      <c r="K49" s="18">
        <v>-117.2</v>
      </c>
      <c r="L49" s="19">
        <v>49.993729620000003</v>
      </c>
      <c r="M49" s="18">
        <v>16.31547188</v>
      </c>
      <c r="N49" s="19">
        <v>49.99435484</v>
      </c>
      <c r="O49" s="18">
        <v>16.3140444</v>
      </c>
      <c r="P49" s="19">
        <v>49.993217340000001</v>
      </c>
      <c r="Q49" s="20">
        <v>16.317020880000001</v>
      </c>
      <c r="R49" s="52">
        <f t="shared" si="14"/>
        <v>0.24752690897146756</v>
      </c>
      <c r="S49" s="52" t="e">
        <f>IF(ISBLANK(#REF!),"",ACOS(COS(RADIANS(90-#REF!))*COS(RADIANS(90-P49))+SIN(RADIANS(90-#REF!)) *SIN(RADIANS(90-P49))*COS(RADIANS(#REF!-Q49)))*6371)</f>
        <v>#REF!</v>
      </c>
      <c r="T49" s="52">
        <f t="shared" si="13"/>
        <v>0</v>
      </c>
      <c r="U49" s="52">
        <f t="shared" si="15"/>
        <v>0</v>
      </c>
      <c r="V49" s="23"/>
      <c r="W49" s="22"/>
      <c r="X49" s="23"/>
      <c r="Y49" s="53">
        <f t="shared" si="16"/>
        <v>0</v>
      </c>
      <c r="Z49" s="54" t="str">
        <f t="shared" si="17"/>
        <v xml:space="preserve"> </v>
      </c>
      <c r="AA49" s="22" t="s">
        <v>123</v>
      </c>
      <c r="AB49" s="23">
        <f t="shared" si="18"/>
        <v>0</v>
      </c>
      <c r="AC49" s="21">
        <f t="shared" si="19"/>
        <v>0</v>
      </c>
      <c r="AD49" s="21">
        <f t="shared" si="20"/>
        <v>0</v>
      </c>
      <c r="AF49" s="21">
        <f t="shared" si="21"/>
        <v>0</v>
      </c>
      <c r="AG49" s="21">
        <f t="shared" si="22"/>
        <v>0</v>
      </c>
      <c r="AH49" s="21">
        <f t="shared" si="23"/>
        <v>0</v>
      </c>
    </row>
    <row r="50" spans="1:34" s="32" customFormat="1" x14ac:dyDescent="0.25">
      <c r="A50" s="24"/>
      <c r="B50" s="25"/>
      <c r="C50" s="26" t="s">
        <v>39</v>
      </c>
      <c r="D50" s="27"/>
      <c r="E50" s="28"/>
      <c r="F50" s="25"/>
      <c r="G50" s="25"/>
      <c r="H50" s="27"/>
      <c r="I50" s="24"/>
      <c r="J50" s="26"/>
      <c r="K50" s="29"/>
      <c r="L50" s="30"/>
      <c r="M50" s="29"/>
      <c r="N50" s="30"/>
      <c r="O50" s="29"/>
      <c r="P50" s="30"/>
      <c r="Q50" s="31"/>
      <c r="R50" s="55" t="str">
        <f t="shared" si="14"/>
        <v/>
      </c>
      <c r="S50" s="55" t="e">
        <f>IF(ISBLANK(#REF!),"",ACOS(COS(RADIANS(90-#REF!))*COS(RADIANS(90-P50))+SIN(RADIANS(90-#REF!)) *SIN(RADIANS(90-P50))*COS(RADIANS(#REF!-Q50)))*6371)</f>
        <v>#REF!</v>
      </c>
      <c r="T50" s="55">
        <f t="shared" si="13"/>
        <v>0</v>
      </c>
      <c r="U50" s="55" t="str">
        <f t="shared" si="15"/>
        <v/>
      </c>
      <c r="V50" s="34"/>
      <c r="W50" s="33"/>
      <c r="X50" s="34"/>
      <c r="Y50" s="56">
        <f t="shared" si="16"/>
        <v>0</v>
      </c>
      <c r="Z50" s="57" t="str">
        <f t="shared" si="17"/>
        <v xml:space="preserve"> </v>
      </c>
      <c r="AA50" s="33"/>
      <c r="AB50" s="34">
        <f t="shared" si="18"/>
        <v>0</v>
      </c>
      <c r="AC50" s="32">
        <f>SUBTOTAL(9,AC6:AC49)</f>
        <v>0</v>
      </c>
      <c r="AD50" s="32">
        <f>SUBTOTAL(9,AD6:AD49)</f>
        <v>7</v>
      </c>
      <c r="AF50" s="32">
        <f t="shared" si="21"/>
        <v>0</v>
      </c>
      <c r="AG50" s="32">
        <f t="shared" si="22"/>
        <v>0</v>
      </c>
      <c r="AH50" s="32">
        <f t="shared" si="23"/>
        <v>0</v>
      </c>
    </row>
    <row r="51" spans="1:34" s="21" customFormat="1" x14ac:dyDescent="0.25">
      <c r="A51" s="11">
        <v>93</v>
      </c>
      <c r="B51" s="12">
        <v>214</v>
      </c>
      <c r="C51" s="13" t="s">
        <v>40</v>
      </c>
      <c r="D51" s="14" t="s">
        <v>37</v>
      </c>
      <c r="E51" s="15">
        <v>522</v>
      </c>
      <c r="F51" s="16" t="s">
        <v>38</v>
      </c>
      <c r="G51" s="16">
        <v>170461</v>
      </c>
      <c r="H51" s="40" t="s">
        <v>37</v>
      </c>
      <c r="I51" s="11">
        <v>581071</v>
      </c>
      <c r="J51" s="17" t="s">
        <v>37</v>
      </c>
      <c r="K51" s="18">
        <v>-119.1</v>
      </c>
      <c r="L51" s="19">
        <v>49.859441539999999</v>
      </c>
      <c r="M51" s="18">
        <v>16.492254469999999</v>
      </c>
      <c r="N51" s="19">
        <v>49.859843410000003</v>
      </c>
      <c r="O51" s="18">
        <v>16.490630159999998</v>
      </c>
      <c r="P51" s="19">
        <v>49.859039950000003</v>
      </c>
      <c r="Q51" s="20">
        <v>16.493878080000002</v>
      </c>
      <c r="R51" s="52">
        <f t="shared" si="14"/>
        <v>0.24937506056486902</v>
      </c>
      <c r="S51" s="52">
        <f t="shared" ref="S51:S66" si="24">IF(ISBLANK(N52),"",ACOS(COS(RADIANS(90-N52))*COS(RADIANS(90-P51))+SIN(RADIANS(90-N52)) *SIN(RADIANS(90-P51))*COS(RADIANS(O52-Q51)))*6371)</f>
        <v>0</v>
      </c>
      <c r="T51" s="52">
        <f t="shared" si="13"/>
        <v>0</v>
      </c>
      <c r="U51" s="52">
        <f t="shared" si="15"/>
        <v>0</v>
      </c>
      <c r="V51" s="23"/>
      <c r="W51" s="38">
        <f>SUM(R51:R52)</f>
        <v>0.49875893942429905</v>
      </c>
      <c r="X51" s="23">
        <v>0</v>
      </c>
      <c r="Y51" s="53">
        <f t="shared" si="16"/>
        <v>0.49875893942429905</v>
      </c>
      <c r="Z51" s="54" t="str">
        <f t="shared" si="17"/>
        <v xml:space="preserve"> </v>
      </c>
      <c r="AA51" s="22" t="s">
        <v>123</v>
      </c>
      <c r="AB51" s="23">
        <f t="shared" si="18"/>
        <v>1</v>
      </c>
      <c r="AC51" s="21">
        <f t="shared" si="19"/>
        <v>0</v>
      </c>
      <c r="AD51" s="21">
        <f t="shared" si="20"/>
        <v>1</v>
      </c>
      <c r="AF51" s="21">
        <f t="shared" si="21"/>
        <v>0</v>
      </c>
      <c r="AG51" s="21">
        <f t="shared" si="22"/>
        <v>0</v>
      </c>
      <c r="AH51" s="21">
        <f t="shared" si="23"/>
        <v>0</v>
      </c>
    </row>
    <row r="52" spans="1:34" s="21" customFormat="1" x14ac:dyDescent="0.25">
      <c r="A52" s="11">
        <v>93</v>
      </c>
      <c r="B52" s="12">
        <v>214</v>
      </c>
      <c r="C52" s="13" t="s">
        <v>40</v>
      </c>
      <c r="D52" s="14" t="s">
        <v>37</v>
      </c>
      <c r="E52" s="15">
        <v>523</v>
      </c>
      <c r="F52" s="16" t="s">
        <v>38</v>
      </c>
      <c r="G52" s="16">
        <v>170461</v>
      </c>
      <c r="H52" s="40" t="s">
        <v>37</v>
      </c>
      <c r="I52" s="11">
        <v>581071</v>
      </c>
      <c r="J52" s="17" t="s">
        <v>37</v>
      </c>
      <c r="K52" s="18">
        <v>-115.4</v>
      </c>
      <c r="L52" s="19">
        <v>49.858637899999998</v>
      </c>
      <c r="M52" s="18">
        <v>16.495502800000001</v>
      </c>
      <c r="N52" s="19">
        <v>49.859039950000003</v>
      </c>
      <c r="O52" s="18">
        <v>16.493878080000002</v>
      </c>
      <c r="P52" s="19">
        <v>49.858236359999999</v>
      </c>
      <c r="Q52" s="20">
        <v>16.497126000000002</v>
      </c>
      <c r="R52" s="52">
        <f t="shared" si="14"/>
        <v>0.24938387885943003</v>
      </c>
      <c r="S52" s="52" t="str">
        <f t="shared" si="24"/>
        <v/>
      </c>
      <c r="T52" s="52" t="str">
        <f t="shared" si="13"/>
        <v/>
      </c>
      <c r="U52" s="52" t="str">
        <f t="shared" si="15"/>
        <v/>
      </c>
      <c r="V52" s="23"/>
      <c r="W52" s="22"/>
      <c r="X52" s="23"/>
      <c r="Y52" s="53">
        <f t="shared" si="16"/>
        <v>0</v>
      </c>
      <c r="Z52" s="54" t="str">
        <f t="shared" si="17"/>
        <v xml:space="preserve"> </v>
      </c>
      <c r="AA52" s="22" t="s">
        <v>123</v>
      </c>
      <c r="AB52" s="23">
        <f t="shared" si="18"/>
        <v>0</v>
      </c>
      <c r="AC52" s="21">
        <f t="shared" si="19"/>
        <v>0</v>
      </c>
      <c r="AD52" s="21">
        <f t="shared" si="20"/>
        <v>0</v>
      </c>
      <c r="AF52" s="21">
        <f t="shared" si="21"/>
        <v>0</v>
      </c>
      <c r="AG52" s="21">
        <f t="shared" si="22"/>
        <v>0</v>
      </c>
      <c r="AH52" s="21">
        <f t="shared" si="23"/>
        <v>0</v>
      </c>
    </row>
    <row r="53" spans="1:34" s="21" customFormat="1" x14ac:dyDescent="0.25">
      <c r="A53" s="11"/>
      <c r="B53" s="12"/>
      <c r="C53" s="13"/>
      <c r="D53" s="14"/>
      <c r="E53" s="15"/>
      <c r="F53" s="16"/>
      <c r="G53" s="16"/>
      <c r="H53" s="40"/>
      <c r="I53" s="11"/>
      <c r="J53" s="17"/>
      <c r="K53" s="18"/>
      <c r="L53" s="19"/>
      <c r="M53" s="18"/>
      <c r="N53" s="19"/>
      <c r="O53" s="18"/>
      <c r="P53" s="19"/>
      <c r="Q53" s="20"/>
      <c r="R53" s="52" t="str">
        <f t="shared" si="14"/>
        <v/>
      </c>
      <c r="S53" s="52">
        <f t="shared" si="24"/>
        <v>5766.3436319778411</v>
      </c>
      <c r="T53" s="52">
        <f t="shared" si="13"/>
        <v>5766.3436319778411</v>
      </c>
      <c r="U53" s="52" t="str">
        <f t="shared" si="15"/>
        <v/>
      </c>
      <c r="V53" s="23"/>
      <c r="W53" s="22"/>
      <c r="X53" s="23"/>
      <c r="Y53" s="53">
        <f t="shared" si="16"/>
        <v>0</v>
      </c>
      <c r="Z53" s="54" t="str">
        <f t="shared" si="17"/>
        <v xml:space="preserve"> </v>
      </c>
      <c r="AA53" s="22"/>
      <c r="AB53" s="23">
        <f t="shared" si="18"/>
        <v>0</v>
      </c>
      <c r="AC53" s="21">
        <f t="shared" si="19"/>
        <v>0</v>
      </c>
      <c r="AD53" s="21">
        <f t="shared" si="20"/>
        <v>0</v>
      </c>
      <c r="AF53" s="21">
        <f t="shared" si="21"/>
        <v>0</v>
      </c>
      <c r="AG53" s="21">
        <f t="shared" si="22"/>
        <v>0</v>
      </c>
      <c r="AH53" s="21">
        <f t="shared" si="23"/>
        <v>0</v>
      </c>
    </row>
    <row r="54" spans="1:34" s="21" customFormat="1" x14ac:dyDescent="0.25">
      <c r="A54" s="11">
        <v>94</v>
      </c>
      <c r="B54" s="12">
        <v>217</v>
      </c>
      <c r="C54" s="13" t="s">
        <v>40</v>
      </c>
      <c r="D54" s="14" t="s">
        <v>84</v>
      </c>
      <c r="E54" s="15">
        <v>524</v>
      </c>
      <c r="F54" s="16" t="s">
        <v>38</v>
      </c>
      <c r="G54" s="16">
        <v>143502</v>
      </c>
      <c r="H54" s="40" t="s">
        <v>85</v>
      </c>
      <c r="I54" s="11">
        <v>580848</v>
      </c>
      <c r="J54" s="17" t="s">
        <v>85</v>
      </c>
      <c r="K54" s="18">
        <v>-116</v>
      </c>
      <c r="L54" s="19">
        <v>49.88934287</v>
      </c>
      <c r="M54" s="18">
        <v>16.542879790000001</v>
      </c>
      <c r="N54" s="19">
        <v>49.888373080000001</v>
      </c>
      <c r="O54" s="18">
        <v>16.542015119999999</v>
      </c>
      <c r="P54" s="19">
        <v>49.890293509999999</v>
      </c>
      <c r="Q54" s="20">
        <v>16.54381836</v>
      </c>
      <c r="R54" s="52">
        <f t="shared" si="14"/>
        <v>0.24957632190597256</v>
      </c>
      <c r="S54" s="52">
        <f t="shared" si="24"/>
        <v>0</v>
      </c>
      <c r="T54" s="52">
        <f t="shared" si="13"/>
        <v>0</v>
      </c>
      <c r="U54" s="52">
        <f t="shared" si="15"/>
        <v>0</v>
      </c>
      <c r="V54" s="23"/>
      <c r="W54" s="38">
        <f>SUM(R54:R60)</f>
        <v>1.7449033712225011</v>
      </c>
      <c r="X54" s="53">
        <f>SUM(U54:U59)</f>
        <v>0.9703655226639254</v>
      </c>
      <c r="Y54" s="53">
        <f t="shared" si="16"/>
        <v>2.7152688938864262</v>
      </c>
      <c r="Z54" s="54" t="str">
        <f t="shared" si="17"/>
        <v xml:space="preserve"> </v>
      </c>
      <c r="AA54" s="22" t="s">
        <v>123</v>
      </c>
      <c r="AB54" s="23">
        <f t="shared" si="18"/>
        <v>1</v>
      </c>
      <c r="AC54" s="21">
        <f t="shared" si="19"/>
        <v>0</v>
      </c>
      <c r="AD54" s="21">
        <f t="shared" si="20"/>
        <v>1</v>
      </c>
      <c r="AF54" s="21">
        <f t="shared" si="21"/>
        <v>0</v>
      </c>
      <c r="AG54" s="21">
        <f t="shared" si="22"/>
        <v>0</v>
      </c>
      <c r="AH54" s="21">
        <f t="shared" si="23"/>
        <v>0</v>
      </c>
    </row>
    <row r="55" spans="1:34" s="21" customFormat="1" x14ac:dyDescent="0.25">
      <c r="A55" s="11">
        <v>94</v>
      </c>
      <c r="B55" s="12">
        <v>217</v>
      </c>
      <c r="C55" s="13" t="s">
        <v>40</v>
      </c>
      <c r="D55" s="14" t="s">
        <v>84</v>
      </c>
      <c r="E55" s="15">
        <v>525</v>
      </c>
      <c r="F55" s="16" t="s">
        <v>38</v>
      </c>
      <c r="G55" s="16">
        <v>143502</v>
      </c>
      <c r="H55" s="40" t="s">
        <v>85</v>
      </c>
      <c r="I55" s="11">
        <v>580848</v>
      </c>
      <c r="J55" s="17" t="s">
        <v>85</v>
      </c>
      <c r="K55" s="18">
        <v>-117.3</v>
      </c>
      <c r="L55" s="19">
        <v>49.891164439999997</v>
      </c>
      <c r="M55" s="18">
        <v>16.54489856</v>
      </c>
      <c r="N55" s="19">
        <v>49.890293509999999</v>
      </c>
      <c r="O55" s="18">
        <v>16.54381836</v>
      </c>
      <c r="P55" s="19">
        <v>49.892000490000001</v>
      </c>
      <c r="Q55" s="20">
        <v>16.546083119999999</v>
      </c>
      <c r="R55" s="52">
        <f t="shared" si="14"/>
        <v>0.2496967987128289</v>
      </c>
      <c r="S55" s="52">
        <f t="shared" si="24"/>
        <v>0.97017565206799339</v>
      </c>
      <c r="T55" s="52">
        <f t="shared" si="13"/>
        <v>0.97017565206799339</v>
      </c>
      <c r="U55" s="52">
        <f t="shared" si="15"/>
        <v>0.97017565206799339</v>
      </c>
      <c r="V55" s="23"/>
      <c r="W55" s="22"/>
      <c r="X55" s="23"/>
      <c r="Y55" s="53">
        <f t="shared" si="16"/>
        <v>0</v>
      </c>
      <c r="Z55" s="54" t="str">
        <f t="shared" si="17"/>
        <v xml:space="preserve"> </v>
      </c>
      <c r="AA55" s="22" t="s">
        <v>123</v>
      </c>
      <c r="AB55" s="23">
        <f t="shared" si="18"/>
        <v>0</v>
      </c>
      <c r="AC55" s="21">
        <f t="shared" si="19"/>
        <v>0</v>
      </c>
      <c r="AD55" s="21">
        <f t="shared" si="20"/>
        <v>0</v>
      </c>
      <c r="AF55" s="21">
        <f t="shared" si="21"/>
        <v>0</v>
      </c>
      <c r="AG55" s="21">
        <f t="shared" si="22"/>
        <v>0</v>
      </c>
      <c r="AH55" s="21">
        <f t="shared" si="23"/>
        <v>0</v>
      </c>
    </row>
    <row r="56" spans="1:34" s="21" customFormat="1" x14ac:dyDescent="0.25">
      <c r="A56" s="11">
        <v>94</v>
      </c>
      <c r="B56" s="12">
        <v>217</v>
      </c>
      <c r="C56" s="13" t="s">
        <v>40</v>
      </c>
      <c r="D56" s="14" t="s">
        <v>84</v>
      </c>
      <c r="E56" s="15">
        <v>526</v>
      </c>
      <c r="F56" s="16" t="s">
        <v>38</v>
      </c>
      <c r="G56" s="16">
        <v>143502</v>
      </c>
      <c r="H56" s="40" t="s">
        <v>85</v>
      </c>
      <c r="I56" s="11">
        <v>580848</v>
      </c>
      <c r="J56" s="17" t="s">
        <v>85</v>
      </c>
      <c r="K56" s="18">
        <v>-122.1</v>
      </c>
      <c r="L56" s="19">
        <v>49.894992930000001</v>
      </c>
      <c r="M56" s="18">
        <v>16.560501989999999</v>
      </c>
      <c r="N56" s="19">
        <v>49.895111290000003</v>
      </c>
      <c r="O56" s="18">
        <v>16.558736759999999</v>
      </c>
      <c r="P56" s="19">
        <v>49.894805519999998</v>
      </c>
      <c r="Q56" s="20">
        <v>16.56218016</v>
      </c>
      <c r="R56" s="52">
        <f t="shared" si="14"/>
        <v>0.24898573291283754</v>
      </c>
      <c r="S56" s="52">
        <f t="shared" si="24"/>
        <v>0</v>
      </c>
      <c r="T56" s="52">
        <f t="shared" si="13"/>
        <v>0</v>
      </c>
      <c r="U56" s="52">
        <f t="shared" si="15"/>
        <v>0</v>
      </c>
      <c r="V56" s="23"/>
      <c r="W56" s="22"/>
      <c r="X56" s="23"/>
      <c r="Y56" s="53">
        <f t="shared" si="16"/>
        <v>0</v>
      </c>
      <c r="Z56" s="54" t="str">
        <f t="shared" si="17"/>
        <v xml:space="preserve"> </v>
      </c>
      <c r="AA56" s="22" t="s">
        <v>123</v>
      </c>
      <c r="AB56" s="23">
        <f t="shared" si="18"/>
        <v>0</v>
      </c>
      <c r="AC56" s="21">
        <f t="shared" si="19"/>
        <v>0</v>
      </c>
      <c r="AD56" s="21">
        <f t="shared" si="20"/>
        <v>0</v>
      </c>
      <c r="AF56" s="21">
        <f t="shared" si="21"/>
        <v>0</v>
      </c>
      <c r="AG56" s="21">
        <f t="shared" si="22"/>
        <v>0</v>
      </c>
      <c r="AH56" s="21">
        <f t="shared" si="23"/>
        <v>0</v>
      </c>
    </row>
    <row r="57" spans="1:34" s="21" customFormat="1" x14ac:dyDescent="0.25">
      <c r="A57" s="11">
        <v>94</v>
      </c>
      <c r="B57" s="12">
        <v>217</v>
      </c>
      <c r="C57" s="13" t="s">
        <v>40</v>
      </c>
      <c r="D57" s="14" t="s">
        <v>84</v>
      </c>
      <c r="E57" s="15">
        <v>527</v>
      </c>
      <c r="F57" s="16" t="s">
        <v>38</v>
      </c>
      <c r="G57" s="16">
        <v>143502</v>
      </c>
      <c r="H57" s="40" t="s">
        <v>85</v>
      </c>
      <c r="I57" s="11">
        <v>580848</v>
      </c>
      <c r="J57" s="17" t="s">
        <v>85</v>
      </c>
      <c r="K57" s="18">
        <v>-121.4</v>
      </c>
      <c r="L57" s="19">
        <v>49.894556360000003</v>
      </c>
      <c r="M57" s="18">
        <v>16.5638839</v>
      </c>
      <c r="N57" s="19">
        <v>49.894805519999998</v>
      </c>
      <c r="O57" s="18">
        <v>16.56218016</v>
      </c>
      <c r="P57" s="19">
        <v>49.894309229999998</v>
      </c>
      <c r="Q57" s="20">
        <v>16.56557424</v>
      </c>
      <c r="R57" s="52">
        <f t="shared" si="14"/>
        <v>0.24930694319406399</v>
      </c>
      <c r="S57" s="52">
        <f t="shared" si="24"/>
        <v>0</v>
      </c>
      <c r="T57" s="52">
        <f t="shared" si="13"/>
        <v>0</v>
      </c>
      <c r="U57" s="52">
        <f t="shared" si="15"/>
        <v>0</v>
      </c>
      <c r="V57" s="23"/>
      <c r="W57" s="22"/>
      <c r="X57" s="23"/>
      <c r="Y57" s="53">
        <f t="shared" si="16"/>
        <v>0</v>
      </c>
      <c r="Z57" s="54" t="str">
        <f t="shared" si="17"/>
        <v xml:space="preserve"> </v>
      </c>
      <c r="AA57" s="22" t="s">
        <v>123</v>
      </c>
      <c r="AB57" s="23">
        <f t="shared" si="18"/>
        <v>0</v>
      </c>
      <c r="AC57" s="21">
        <f t="shared" si="19"/>
        <v>0</v>
      </c>
      <c r="AD57" s="21">
        <f t="shared" si="20"/>
        <v>0</v>
      </c>
      <c r="AF57" s="21">
        <f t="shared" si="21"/>
        <v>0</v>
      </c>
      <c r="AG57" s="21">
        <f t="shared" si="22"/>
        <v>0</v>
      </c>
      <c r="AH57" s="21">
        <f t="shared" si="23"/>
        <v>0</v>
      </c>
    </row>
    <row r="58" spans="1:34" s="21" customFormat="1" x14ac:dyDescent="0.25">
      <c r="A58" s="11">
        <v>94</v>
      </c>
      <c r="B58" s="12">
        <v>217</v>
      </c>
      <c r="C58" s="13" t="s">
        <v>40</v>
      </c>
      <c r="D58" s="14" t="s">
        <v>84</v>
      </c>
      <c r="E58" s="15">
        <v>528</v>
      </c>
      <c r="F58" s="16" t="s">
        <v>38</v>
      </c>
      <c r="G58" s="16">
        <v>143502</v>
      </c>
      <c r="H58" s="40" t="s">
        <v>85</v>
      </c>
      <c r="I58" s="11">
        <v>580848</v>
      </c>
      <c r="J58" s="17" t="s">
        <v>85</v>
      </c>
      <c r="K58" s="18">
        <v>-115</v>
      </c>
      <c r="L58" s="19">
        <v>49.894029369999998</v>
      </c>
      <c r="M58" s="18">
        <v>16.567444439999999</v>
      </c>
      <c r="N58" s="19">
        <v>49.894309229999998</v>
      </c>
      <c r="O58" s="18">
        <v>16.56557424</v>
      </c>
      <c r="P58" s="19">
        <v>49.893753680000003</v>
      </c>
      <c r="Q58" s="20">
        <v>16.568938800000002</v>
      </c>
      <c r="R58" s="52">
        <f t="shared" si="14"/>
        <v>0.24880152707371872</v>
      </c>
      <c r="S58" s="52">
        <f t="shared" si="24"/>
        <v>9.4935297966003418E-5</v>
      </c>
      <c r="T58" s="52">
        <f t="shared" si="13"/>
        <v>9.4935297966003418E-5</v>
      </c>
      <c r="U58" s="52">
        <f t="shared" si="15"/>
        <v>9.4935297966003418E-5</v>
      </c>
      <c r="V58" s="23"/>
      <c r="W58" s="22"/>
      <c r="X58" s="23"/>
      <c r="Y58" s="53">
        <f t="shared" si="16"/>
        <v>0</v>
      </c>
      <c r="Z58" s="54" t="str">
        <f t="shared" si="17"/>
        <v xml:space="preserve"> </v>
      </c>
      <c r="AA58" s="22" t="s">
        <v>123</v>
      </c>
      <c r="AB58" s="23">
        <f t="shared" si="18"/>
        <v>0</v>
      </c>
      <c r="AC58" s="21">
        <f t="shared" si="19"/>
        <v>0</v>
      </c>
      <c r="AD58" s="21">
        <f t="shared" si="20"/>
        <v>0</v>
      </c>
      <c r="AF58" s="21">
        <f t="shared" si="21"/>
        <v>0</v>
      </c>
      <c r="AG58" s="21">
        <f t="shared" si="22"/>
        <v>0</v>
      </c>
      <c r="AH58" s="21">
        <f t="shared" si="23"/>
        <v>0</v>
      </c>
    </row>
    <row r="59" spans="1:34" s="21" customFormat="1" x14ac:dyDescent="0.25">
      <c r="A59" s="11">
        <v>94</v>
      </c>
      <c r="B59" s="12">
        <v>217</v>
      </c>
      <c r="C59" s="13" t="s">
        <v>40</v>
      </c>
      <c r="D59" s="14" t="s">
        <v>84</v>
      </c>
      <c r="E59" s="15">
        <v>529</v>
      </c>
      <c r="F59" s="16" t="s">
        <v>38</v>
      </c>
      <c r="G59" s="16">
        <v>143502</v>
      </c>
      <c r="H59" s="40" t="s">
        <v>85</v>
      </c>
      <c r="I59" s="11">
        <v>580848</v>
      </c>
      <c r="J59" s="17" t="s">
        <v>85</v>
      </c>
      <c r="K59" s="18">
        <v>-116.3</v>
      </c>
      <c r="L59" s="19">
        <v>49.893244230000001</v>
      </c>
      <c r="M59" s="18">
        <v>16.570504140000001</v>
      </c>
      <c r="N59" s="19">
        <v>49.893753680000003</v>
      </c>
      <c r="O59" s="18">
        <v>16.568938800000002</v>
      </c>
      <c r="P59" s="19">
        <v>49.892690690000002</v>
      </c>
      <c r="Q59" s="20">
        <v>16.57199988</v>
      </c>
      <c r="R59" s="52">
        <f t="shared" si="14"/>
        <v>0.2491038541852697</v>
      </c>
      <c r="S59" s="52">
        <f t="shared" si="24"/>
        <v>9.4935297966003418E-5</v>
      </c>
      <c r="T59" s="52">
        <f t="shared" si="13"/>
        <v>9.4935297966003418E-5</v>
      </c>
      <c r="U59" s="52">
        <f t="shared" si="15"/>
        <v>9.4935297966003418E-5</v>
      </c>
      <c r="V59" s="23"/>
      <c r="W59" s="22"/>
      <c r="X59" s="23"/>
      <c r="Y59" s="53">
        <f t="shared" si="16"/>
        <v>0</v>
      </c>
      <c r="Z59" s="54" t="str">
        <f t="shared" si="17"/>
        <v xml:space="preserve"> </v>
      </c>
      <c r="AA59" s="22" t="s">
        <v>123</v>
      </c>
      <c r="AB59" s="23">
        <f t="shared" si="18"/>
        <v>0</v>
      </c>
      <c r="AC59" s="21">
        <f t="shared" si="19"/>
        <v>0</v>
      </c>
      <c r="AD59" s="21">
        <f t="shared" si="20"/>
        <v>0</v>
      </c>
      <c r="AF59" s="21">
        <f t="shared" si="21"/>
        <v>0</v>
      </c>
      <c r="AG59" s="21">
        <f t="shared" si="22"/>
        <v>0</v>
      </c>
      <c r="AH59" s="21">
        <f t="shared" si="23"/>
        <v>0</v>
      </c>
    </row>
    <row r="60" spans="1:34" s="21" customFormat="1" x14ac:dyDescent="0.25">
      <c r="A60" s="11">
        <v>94</v>
      </c>
      <c r="B60" s="12">
        <v>217</v>
      </c>
      <c r="C60" s="13" t="s">
        <v>40</v>
      </c>
      <c r="D60" s="14" t="s">
        <v>84</v>
      </c>
      <c r="E60" s="15">
        <v>530</v>
      </c>
      <c r="F60" s="16" t="s">
        <v>38</v>
      </c>
      <c r="G60" s="16">
        <v>143502</v>
      </c>
      <c r="H60" s="40" t="s">
        <v>85</v>
      </c>
      <c r="I60" s="11">
        <v>580848</v>
      </c>
      <c r="J60" s="17" t="s">
        <v>85</v>
      </c>
      <c r="K60" s="18">
        <v>-118.8</v>
      </c>
      <c r="L60" s="19">
        <v>49.892130760000001</v>
      </c>
      <c r="M60" s="18">
        <v>16.573395510000001</v>
      </c>
      <c r="N60" s="19">
        <v>49.892690690000002</v>
      </c>
      <c r="O60" s="18">
        <v>16.57199988</v>
      </c>
      <c r="P60" s="19">
        <v>49.891504400000002</v>
      </c>
      <c r="Q60" s="20">
        <v>16.574955119999998</v>
      </c>
      <c r="R60" s="52">
        <f t="shared" si="14"/>
        <v>0.24943219323780963</v>
      </c>
      <c r="S60" s="52" t="e">
        <f>IF(ISBLANK(#REF!),"",ACOS(COS(RADIANS(90-#REF!))*COS(RADIANS(90-P60))+SIN(RADIANS(90-#REF!)) *SIN(RADIANS(90-P60))*COS(RADIANS(#REF!-Q60)))*6371)</f>
        <v>#REF!</v>
      </c>
      <c r="T60" s="52">
        <f t="shared" si="13"/>
        <v>0</v>
      </c>
      <c r="U60" s="52">
        <f t="shared" si="15"/>
        <v>0</v>
      </c>
      <c r="V60" s="23"/>
      <c r="W60" s="22"/>
      <c r="X60" s="23"/>
      <c r="Y60" s="53">
        <f t="shared" si="16"/>
        <v>0</v>
      </c>
      <c r="Z60" s="54" t="str">
        <f t="shared" si="17"/>
        <v xml:space="preserve"> </v>
      </c>
      <c r="AA60" s="22" t="s">
        <v>123</v>
      </c>
      <c r="AB60" s="23">
        <f t="shared" si="18"/>
        <v>0</v>
      </c>
      <c r="AC60" s="21">
        <f t="shared" si="19"/>
        <v>0</v>
      </c>
      <c r="AD60" s="21">
        <f t="shared" si="20"/>
        <v>0</v>
      </c>
      <c r="AF60" s="21">
        <f t="shared" si="21"/>
        <v>0</v>
      </c>
      <c r="AG60" s="21">
        <f t="shared" si="22"/>
        <v>0</v>
      </c>
      <c r="AH60" s="21">
        <f t="shared" si="23"/>
        <v>0</v>
      </c>
    </row>
    <row r="61" spans="1:34" s="21" customFormat="1" x14ac:dyDescent="0.25">
      <c r="A61" s="11"/>
      <c r="B61" s="12"/>
      <c r="C61" s="13"/>
      <c r="D61" s="14"/>
      <c r="E61" s="15"/>
      <c r="F61" s="16"/>
      <c r="G61" s="16"/>
      <c r="H61" s="40"/>
      <c r="I61" s="11"/>
      <c r="J61" s="17"/>
      <c r="K61" s="18"/>
      <c r="L61" s="19"/>
      <c r="M61" s="18"/>
      <c r="N61" s="19"/>
      <c r="O61" s="18"/>
      <c r="P61" s="19"/>
      <c r="Q61" s="20"/>
      <c r="R61" s="52" t="str">
        <f t="shared" ref="R61:R68" si="25">IF(ISBLANK(N61),"",ACOS(COS(RADIANS(90-N61))*COS(RADIANS(90-P61))+SIN(RADIANS(90-N61)) *SIN(RADIANS(90-P61))*COS(RADIANS(O61-Q61)))*6371)</f>
        <v/>
      </c>
      <c r="S61" s="52">
        <f t="shared" si="24"/>
        <v>5770.9585441694326</v>
      </c>
      <c r="T61" s="52">
        <f t="shared" ref="T61:T68" si="26">IF(ISERR(S61),0,S61)</f>
        <v>5770.9585441694326</v>
      </c>
      <c r="U61" s="52" t="str">
        <f t="shared" ref="U61:U68" si="27">(IF(R61="","",T61))</f>
        <v/>
      </c>
      <c r="V61" s="23"/>
      <c r="W61" s="22"/>
      <c r="X61" s="23"/>
      <c r="Y61" s="53">
        <f t="shared" ref="Y61:Y68" si="28">+W61+X61</f>
        <v>0</v>
      </c>
      <c r="Z61" s="54" t="str">
        <f t="shared" ref="Z61:Z68" si="29">IF(+Y61&gt;4,"!!!!!!"," ")</f>
        <v xml:space="preserve"> </v>
      </c>
      <c r="AA61" s="22"/>
      <c r="AB61" s="23">
        <f t="shared" ref="AB61:AB68" si="30">IF(Y61=0,0,1)</f>
        <v>0</v>
      </c>
      <c r="AC61" s="21">
        <f t="shared" ref="AC61:AC68" si="31">IF(AA61="Správa Železnic",1*AB61,0)</f>
        <v>0</v>
      </c>
      <c r="AD61" s="21">
        <f t="shared" ref="AD61:AD68" si="32">IF(AA61="Podnikatelské subjekty",1*AB61,0)</f>
        <v>0</v>
      </c>
      <c r="AF61" s="21">
        <f t="shared" ref="AF61:AF68" si="33">IF(C61="Česká Třebová - Brno",1,0)</f>
        <v>0</v>
      </c>
      <c r="AG61" s="21">
        <f t="shared" ref="AG61:AG68" si="34">IF(AA61="Správa Železnic",1,0)</f>
        <v>0</v>
      </c>
      <c r="AH61" s="21">
        <f t="shared" ref="AH61:AH68" si="35">+AF61*AG61*AB61</f>
        <v>0</v>
      </c>
    </row>
    <row r="62" spans="1:34" s="21" customFormat="1" x14ac:dyDescent="0.25">
      <c r="A62" s="11">
        <v>102</v>
      </c>
      <c r="B62" s="12">
        <v>227</v>
      </c>
      <c r="C62" s="13" t="s">
        <v>40</v>
      </c>
      <c r="D62" s="14" t="s">
        <v>86</v>
      </c>
      <c r="E62" s="15">
        <v>558</v>
      </c>
      <c r="F62" s="16" t="s">
        <v>38</v>
      </c>
      <c r="G62" s="16">
        <v>46159</v>
      </c>
      <c r="H62" s="40" t="s">
        <v>42</v>
      </c>
      <c r="I62" s="11">
        <v>535885</v>
      </c>
      <c r="J62" s="17" t="s">
        <v>42</v>
      </c>
      <c r="K62" s="18">
        <v>-123.7</v>
      </c>
      <c r="L62" s="19">
        <v>49.869925250000001</v>
      </c>
      <c r="M62" s="18">
        <v>16.790207800000001</v>
      </c>
      <c r="N62" s="19">
        <v>49.870660950000001</v>
      </c>
      <c r="O62" s="18">
        <v>16.788906000000001</v>
      </c>
      <c r="P62" s="19">
        <v>49.869181300000001</v>
      </c>
      <c r="Q62" s="20">
        <v>16.791524639999999</v>
      </c>
      <c r="R62" s="52">
        <f t="shared" si="25"/>
        <v>0.24958152198546779</v>
      </c>
      <c r="S62" s="52">
        <f t="shared" si="24"/>
        <v>0</v>
      </c>
      <c r="T62" s="52">
        <f t="shared" si="26"/>
        <v>0</v>
      </c>
      <c r="U62" s="52">
        <f t="shared" si="27"/>
        <v>0</v>
      </c>
      <c r="V62" s="23"/>
      <c r="W62" s="38">
        <f>SUM(R62:R65)</f>
        <v>0.99628081504721155</v>
      </c>
      <c r="X62" s="23">
        <v>0</v>
      </c>
      <c r="Y62" s="53">
        <f t="shared" si="28"/>
        <v>0.99628081504721155</v>
      </c>
      <c r="Z62" s="54" t="str">
        <f t="shared" si="29"/>
        <v xml:space="preserve"> </v>
      </c>
      <c r="AA62" s="22" t="s">
        <v>123</v>
      </c>
      <c r="AB62" s="23">
        <f t="shared" si="30"/>
        <v>1</v>
      </c>
      <c r="AC62" s="21">
        <f t="shared" si="31"/>
        <v>0</v>
      </c>
      <c r="AD62" s="21">
        <f t="shared" si="32"/>
        <v>1</v>
      </c>
      <c r="AF62" s="21">
        <f t="shared" si="33"/>
        <v>0</v>
      </c>
      <c r="AG62" s="21">
        <f t="shared" si="34"/>
        <v>0</v>
      </c>
      <c r="AH62" s="21">
        <f t="shared" si="35"/>
        <v>0</v>
      </c>
    </row>
    <row r="63" spans="1:34" s="21" customFormat="1" x14ac:dyDescent="0.25">
      <c r="A63" s="11">
        <v>102</v>
      </c>
      <c r="B63" s="12">
        <v>227</v>
      </c>
      <c r="C63" s="13" t="s">
        <v>40</v>
      </c>
      <c r="D63" s="14" t="s">
        <v>86</v>
      </c>
      <c r="E63" s="15">
        <v>559</v>
      </c>
      <c r="F63" s="16" t="s">
        <v>38</v>
      </c>
      <c r="G63" s="16">
        <v>50415</v>
      </c>
      <c r="H63" s="40" t="s">
        <v>41</v>
      </c>
      <c r="I63" s="11">
        <v>536113</v>
      </c>
      <c r="J63" s="17" t="s">
        <v>41</v>
      </c>
      <c r="K63" s="18">
        <v>-123.6</v>
      </c>
      <c r="L63" s="19">
        <v>49.86844309</v>
      </c>
      <c r="M63" s="18">
        <v>16.79283087</v>
      </c>
      <c r="N63" s="19">
        <v>49.869181300000001</v>
      </c>
      <c r="O63" s="18">
        <v>16.791524639999999</v>
      </c>
      <c r="P63" s="19">
        <v>49.867701609999997</v>
      </c>
      <c r="Q63" s="20">
        <v>16.794151920000001</v>
      </c>
      <c r="R63" s="52">
        <f t="shared" si="25"/>
        <v>0.25005478119221936</v>
      </c>
      <c r="S63" s="52">
        <f t="shared" si="24"/>
        <v>0</v>
      </c>
      <c r="T63" s="52">
        <f t="shared" si="26"/>
        <v>0</v>
      </c>
      <c r="U63" s="52">
        <f t="shared" si="27"/>
        <v>0</v>
      </c>
      <c r="V63" s="23"/>
      <c r="W63" s="22"/>
      <c r="X63" s="23"/>
      <c r="Y63" s="53">
        <f t="shared" si="28"/>
        <v>0</v>
      </c>
      <c r="Z63" s="54" t="str">
        <f t="shared" si="29"/>
        <v xml:space="preserve"> </v>
      </c>
      <c r="AA63" s="22" t="s">
        <v>123</v>
      </c>
      <c r="AB63" s="23">
        <f t="shared" si="30"/>
        <v>0</v>
      </c>
      <c r="AC63" s="21">
        <f t="shared" si="31"/>
        <v>0</v>
      </c>
      <c r="AD63" s="21">
        <f t="shared" si="32"/>
        <v>0</v>
      </c>
      <c r="AF63" s="21">
        <f t="shared" si="33"/>
        <v>0</v>
      </c>
      <c r="AG63" s="21">
        <f t="shared" si="34"/>
        <v>0</v>
      </c>
      <c r="AH63" s="21">
        <f t="shared" si="35"/>
        <v>0</v>
      </c>
    </row>
    <row r="64" spans="1:34" s="21" customFormat="1" x14ac:dyDescent="0.25">
      <c r="A64" s="11">
        <v>102</v>
      </c>
      <c r="B64" s="12">
        <v>227</v>
      </c>
      <c r="C64" s="13" t="s">
        <v>40</v>
      </c>
      <c r="D64" s="14" t="s">
        <v>86</v>
      </c>
      <c r="E64" s="15">
        <v>560</v>
      </c>
      <c r="F64" s="16" t="s">
        <v>38</v>
      </c>
      <c r="G64" s="16">
        <v>40053</v>
      </c>
      <c r="H64" s="40" t="s">
        <v>43</v>
      </c>
      <c r="I64" s="11">
        <v>541354</v>
      </c>
      <c r="J64" s="17" t="s">
        <v>44</v>
      </c>
      <c r="K64" s="18">
        <v>-124.1</v>
      </c>
      <c r="L64" s="19">
        <v>49.867068510000003</v>
      </c>
      <c r="M64" s="18">
        <v>16.79558072</v>
      </c>
      <c r="N64" s="19">
        <v>49.867701609999997</v>
      </c>
      <c r="O64" s="18">
        <v>16.794151920000001</v>
      </c>
      <c r="P64" s="19">
        <v>49.866534899999998</v>
      </c>
      <c r="Q64" s="20">
        <v>16.797107879999999</v>
      </c>
      <c r="R64" s="52">
        <f t="shared" si="25"/>
        <v>0.24842510523028105</v>
      </c>
      <c r="S64" s="52">
        <f t="shared" si="24"/>
        <v>0</v>
      </c>
      <c r="T64" s="52">
        <f t="shared" si="26"/>
        <v>0</v>
      </c>
      <c r="U64" s="52">
        <f t="shared" si="27"/>
        <v>0</v>
      </c>
      <c r="V64" s="23"/>
      <c r="W64" s="22"/>
      <c r="X64" s="23"/>
      <c r="Y64" s="53">
        <f t="shared" si="28"/>
        <v>0</v>
      </c>
      <c r="Z64" s="54" t="str">
        <f t="shared" si="29"/>
        <v xml:space="preserve"> </v>
      </c>
      <c r="AA64" s="22" t="s">
        <v>123</v>
      </c>
      <c r="AB64" s="23">
        <f t="shared" si="30"/>
        <v>0</v>
      </c>
      <c r="AC64" s="21">
        <f t="shared" si="31"/>
        <v>0</v>
      </c>
      <c r="AD64" s="21">
        <f t="shared" si="32"/>
        <v>0</v>
      </c>
      <c r="AF64" s="21">
        <f t="shared" si="33"/>
        <v>0</v>
      </c>
      <c r="AG64" s="21">
        <f t="shared" si="34"/>
        <v>0</v>
      </c>
      <c r="AH64" s="21">
        <f t="shared" si="35"/>
        <v>0</v>
      </c>
    </row>
    <row r="65" spans="1:34" s="21" customFormat="1" x14ac:dyDescent="0.25">
      <c r="A65" s="11">
        <v>102</v>
      </c>
      <c r="B65" s="12">
        <v>227</v>
      </c>
      <c r="C65" s="13" t="s">
        <v>40</v>
      </c>
      <c r="D65" s="14" t="s">
        <v>86</v>
      </c>
      <c r="E65" s="15">
        <v>561</v>
      </c>
      <c r="F65" s="16" t="s">
        <v>38</v>
      </c>
      <c r="G65" s="16">
        <v>40053</v>
      </c>
      <c r="H65" s="40" t="s">
        <v>43</v>
      </c>
      <c r="I65" s="11">
        <v>541354</v>
      </c>
      <c r="J65" s="17" t="s">
        <v>44</v>
      </c>
      <c r="K65" s="18">
        <v>-127.9</v>
      </c>
      <c r="L65" s="19">
        <v>49.866218199999999</v>
      </c>
      <c r="M65" s="18">
        <v>16.798770130000001</v>
      </c>
      <c r="N65" s="19">
        <v>49.866534899999998</v>
      </c>
      <c r="O65" s="18">
        <v>16.797107879999999</v>
      </c>
      <c r="P65" s="19">
        <v>49.86601941</v>
      </c>
      <c r="Q65" s="20">
        <v>16.800477480000001</v>
      </c>
      <c r="R65" s="52">
        <f t="shared" si="25"/>
        <v>0.24821940663924336</v>
      </c>
      <c r="S65" s="52" t="e">
        <f>IF(ISBLANK(#REF!),"",ACOS(COS(RADIANS(90-#REF!))*COS(RADIANS(90-P65))+SIN(RADIANS(90-#REF!)) *SIN(RADIANS(90-P65))*COS(RADIANS(#REF!-Q65)))*6371)</f>
        <v>#REF!</v>
      </c>
      <c r="T65" s="52">
        <f t="shared" si="26"/>
        <v>0</v>
      </c>
      <c r="U65" s="52">
        <f t="shared" si="27"/>
        <v>0</v>
      </c>
      <c r="V65" s="23"/>
      <c r="W65" s="22"/>
      <c r="X65" s="23"/>
      <c r="Y65" s="53">
        <f t="shared" si="28"/>
        <v>0</v>
      </c>
      <c r="Z65" s="54" t="str">
        <f t="shared" si="29"/>
        <v xml:space="preserve"> </v>
      </c>
      <c r="AA65" s="22" t="s">
        <v>123</v>
      </c>
      <c r="AB65" s="23">
        <f t="shared" si="30"/>
        <v>0</v>
      </c>
      <c r="AC65" s="21">
        <f t="shared" si="31"/>
        <v>0</v>
      </c>
      <c r="AD65" s="21">
        <f t="shared" si="32"/>
        <v>0</v>
      </c>
      <c r="AF65" s="21">
        <f t="shared" si="33"/>
        <v>0</v>
      </c>
      <c r="AG65" s="21">
        <f t="shared" si="34"/>
        <v>0</v>
      </c>
      <c r="AH65" s="21">
        <f t="shared" si="35"/>
        <v>0</v>
      </c>
    </row>
    <row r="66" spans="1:34" s="21" customFormat="1" x14ac:dyDescent="0.25">
      <c r="A66" s="11"/>
      <c r="B66" s="12"/>
      <c r="C66" s="13"/>
      <c r="D66" s="14"/>
      <c r="E66" s="15"/>
      <c r="F66" s="16"/>
      <c r="G66" s="16"/>
      <c r="H66" s="40"/>
      <c r="I66" s="11"/>
      <c r="J66" s="17"/>
      <c r="K66" s="18"/>
      <c r="L66" s="19"/>
      <c r="M66" s="18"/>
      <c r="N66" s="19"/>
      <c r="O66" s="18"/>
      <c r="P66" s="19"/>
      <c r="Q66" s="20"/>
      <c r="R66" s="52" t="str">
        <f t="shared" si="25"/>
        <v/>
      </c>
      <c r="S66" s="52">
        <f t="shared" si="24"/>
        <v>5771.3697047370242</v>
      </c>
      <c r="T66" s="52">
        <f t="shared" si="26"/>
        <v>5771.3697047370242</v>
      </c>
      <c r="U66" s="52" t="str">
        <f t="shared" si="27"/>
        <v/>
      </c>
      <c r="V66" s="23"/>
      <c r="W66" s="22"/>
      <c r="X66" s="23"/>
      <c r="Y66" s="53">
        <f t="shared" si="28"/>
        <v>0</v>
      </c>
      <c r="Z66" s="54" t="str">
        <f t="shared" si="29"/>
        <v xml:space="preserve"> </v>
      </c>
      <c r="AA66" s="22"/>
      <c r="AB66" s="23">
        <f t="shared" si="30"/>
        <v>0</v>
      </c>
      <c r="AC66" s="21">
        <f t="shared" si="31"/>
        <v>0</v>
      </c>
      <c r="AD66" s="21">
        <f t="shared" si="32"/>
        <v>0</v>
      </c>
      <c r="AF66" s="21">
        <f t="shared" si="33"/>
        <v>0</v>
      </c>
      <c r="AG66" s="21">
        <f t="shared" si="34"/>
        <v>0</v>
      </c>
      <c r="AH66" s="21">
        <f t="shared" si="35"/>
        <v>0</v>
      </c>
    </row>
    <row r="67" spans="1:34" s="21" customFormat="1" x14ac:dyDescent="0.25">
      <c r="A67" s="11">
        <v>106</v>
      </c>
      <c r="B67" s="12">
        <v>234</v>
      </c>
      <c r="C67" s="13" t="s">
        <v>40</v>
      </c>
      <c r="D67" s="14" t="s">
        <v>87</v>
      </c>
      <c r="E67" s="15">
        <v>569</v>
      </c>
      <c r="F67" s="16" t="s">
        <v>38</v>
      </c>
      <c r="G67" s="16">
        <v>194093</v>
      </c>
      <c r="H67" s="40" t="s">
        <v>88</v>
      </c>
      <c r="I67" s="11">
        <v>541478</v>
      </c>
      <c r="J67" s="17" t="s">
        <v>88</v>
      </c>
      <c r="K67" s="18">
        <v>-114.9</v>
      </c>
      <c r="L67" s="19">
        <v>49.84077422</v>
      </c>
      <c r="M67" s="18">
        <v>16.9176711</v>
      </c>
      <c r="N67" s="19">
        <v>49.841852320000001</v>
      </c>
      <c r="O67" s="18">
        <v>16.917234480000001</v>
      </c>
      <c r="P67" s="19">
        <v>49.839666209999997</v>
      </c>
      <c r="Q67" s="20">
        <v>16.9180326</v>
      </c>
      <c r="R67" s="52">
        <f t="shared" si="25"/>
        <v>0.24973133887518006</v>
      </c>
      <c r="S67" s="52">
        <f t="shared" ref="S67:S94" si="36">IF(ISBLANK(N68),"",ACOS(COS(RADIANS(90-N68))*COS(RADIANS(90-P67))+SIN(RADIANS(90-N68)) *SIN(RADIANS(90-P67))*COS(RADIANS(O68-Q67)))*6371)</f>
        <v>0.74732354462874162</v>
      </c>
      <c r="T67" s="52">
        <f t="shared" si="26"/>
        <v>0.74732354462874162</v>
      </c>
      <c r="U67" s="52">
        <f t="shared" si="27"/>
        <v>0.74732354462874162</v>
      </c>
      <c r="V67" s="23"/>
      <c r="W67" s="38">
        <f>SUM(R67:R68)</f>
        <v>0.49970753409843649</v>
      </c>
      <c r="X67" s="53">
        <f>+U67</f>
        <v>0.74732354462874162</v>
      </c>
      <c r="Y67" s="53">
        <f t="shared" si="28"/>
        <v>1.2470310787271781</v>
      </c>
      <c r="Z67" s="54" t="str">
        <f t="shared" si="29"/>
        <v xml:space="preserve"> </v>
      </c>
      <c r="AA67" s="22" t="s">
        <v>123</v>
      </c>
      <c r="AB67" s="23">
        <f t="shared" si="30"/>
        <v>1</v>
      </c>
      <c r="AC67" s="21">
        <f t="shared" si="31"/>
        <v>0</v>
      </c>
      <c r="AD67" s="21">
        <f t="shared" si="32"/>
        <v>1</v>
      </c>
      <c r="AF67" s="21">
        <f t="shared" si="33"/>
        <v>0</v>
      </c>
      <c r="AG67" s="21">
        <f t="shared" si="34"/>
        <v>0</v>
      </c>
      <c r="AH67" s="21">
        <f t="shared" si="35"/>
        <v>0</v>
      </c>
    </row>
    <row r="68" spans="1:34" s="21" customFormat="1" x14ac:dyDescent="0.25">
      <c r="A68" s="11">
        <v>106</v>
      </c>
      <c r="B68" s="12">
        <v>234</v>
      </c>
      <c r="C68" s="13" t="s">
        <v>40</v>
      </c>
      <c r="D68" s="14" t="s">
        <v>87</v>
      </c>
      <c r="E68" s="15">
        <v>570</v>
      </c>
      <c r="F68" s="16" t="s">
        <v>38</v>
      </c>
      <c r="G68" s="16">
        <v>194093</v>
      </c>
      <c r="H68" s="40" t="s">
        <v>88</v>
      </c>
      <c r="I68" s="11">
        <v>541478</v>
      </c>
      <c r="J68" s="17" t="s">
        <v>88</v>
      </c>
      <c r="K68" s="18">
        <v>-115.9</v>
      </c>
      <c r="L68" s="19">
        <v>49.831823929999999</v>
      </c>
      <c r="M68" s="18">
        <v>16.91772761</v>
      </c>
      <c r="N68" s="19">
        <v>49.83294592</v>
      </c>
      <c r="O68" s="18">
        <v>16.917899040000002</v>
      </c>
      <c r="P68" s="19">
        <v>49.830708680000001</v>
      </c>
      <c r="Q68" s="20">
        <v>16.917557039999998</v>
      </c>
      <c r="R68" s="52">
        <f t="shared" si="25"/>
        <v>0.24997619522325643</v>
      </c>
      <c r="S68" s="52" t="e">
        <f>IF(ISBLANK(#REF!),"",ACOS(COS(RADIANS(90-#REF!))*COS(RADIANS(90-P68))+SIN(RADIANS(90-#REF!)) *SIN(RADIANS(90-P68))*COS(RADIANS(#REF!-Q68)))*6371)</f>
        <v>#REF!</v>
      </c>
      <c r="T68" s="52">
        <f t="shared" si="26"/>
        <v>0</v>
      </c>
      <c r="U68" s="52">
        <f t="shared" si="27"/>
        <v>0</v>
      </c>
      <c r="V68" s="23"/>
      <c r="W68" s="22"/>
      <c r="X68" s="23"/>
      <c r="Y68" s="53">
        <f t="shared" si="28"/>
        <v>0</v>
      </c>
      <c r="Z68" s="54" t="str">
        <f t="shared" si="29"/>
        <v xml:space="preserve"> </v>
      </c>
      <c r="AA68" s="22" t="s">
        <v>123</v>
      </c>
      <c r="AB68" s="23">
        <f t="shared" si="30"/>
        <v>0</v>
      </c>
      <c r="AC68" s="21">
        <f t="shared" si="31"/>
        <v>0</v>
      </c>
      <c r="AD68" s="21">
        <f t="shared" si="32"/>
        <v>0</v>
      </c>
      <c r="AF68" s="21">
        <f t="shared" si="33"/>
        <v>0</v>
      </c>
      <c r="AG68" s="21">
        <f t="shared" si="34"/>
        <v>0</v>
      </c>
      <c r="AH68" s="21">
        <f t="shared" si="35"/>
        <v>0</v>
      </c>
    </row>
    <row r="69" spans="1:34" s="21" customFormat="1" x14ac:dyDescent="0.25">
      <c r="A69" s="11"/>
      <c r="B69" s="12"/>
      <c r="C69" s="13"/>
      <c r="D69" s="14"/>
      <c r="E69" s="15"/>
      <c r="F69" s="16"/>
      <c r="G69" s="16"/>
      <c r="H69" s="40"/>
      <c r="I69" s="11"/>
      <c r="J69" s="17"/>
      <c r="K69" s="18"/>
      <c r="L69" s="19"/>
      <c r="M69" s="18"/>
      <c r="N69" s="19"/>
      <c r="O69" s="18"/>
      <c r="P69" s="19"/>
      <c r="Q69" s="20"/>
      <c r="R69" s="52" t="str">
        <f t="shared" ref="R69:R104" si="37">IF(ISBLANK(N69),"",ACOS(COS(RADIANS(90-N69))*COS(RADIANS(90-P69))+SIN(RADIANS(90-N69)) *SIN(RADIANS(90-P69))*COS(RADIANS(O69-Q69)))*6371)</f>
        <v/>
      </c>
      <c r="S69" s="52">
        <f t="shared" si="36"/>
        <v>5761.9214312932454</v>
      </c>
      <c r="T69" s="52">
        <f t="shared" ref="T69:T104" si="38">IF(ISERR(S69),0,S69)</f>
        <v>5761.9214312932454</v>
      </c>
      <c r="U69" s="52" t="str">
        <f t="shared" ref="U69:U104" si="39">(IF(R69="","",T69))</f>
        <v/>
      </c>
      <c r="V69" s="23"/>
      <c r="W69" s="22"/>
      <c r="X69" s="23"/>
      <c r="Y69" s="53">
        <f t="shared" ref="Y69:Y104" si="40">+W69+X69</f>
        <v>0</v>
      </c>
      <c r="Z69" s="54" t="str">
        <f t="shared" ref="Z69:Z104" si="41">IF(+Y69&gt;4,"!!!!!!"," ")</f>
        <v xml:space="preserve"> </v>
      </c>
      <c r="AA69" s="22"/>
      <c r="AB69" s="23">
        <f t="shared" ref="AB69:AB104" si="42">IF(Y69=0,0,1)</f>
        <v>0</v>
      </c>
      <c r="AC69" s="21">
        <f t="shared" ref="AC69:AC104" si="43">IF(AA69="Správa Železnic",1*AB69,0)</f>
        <v>0</v>
      </c>
      <c r="AD69" s="21">
        <f t="shared" ref="AD69:AD104" si="44">IF(AA69="Podnikatelské subjekty",1*AB69,0)</f>
        <v>0</v>
      </c>
      <c r="AF69" s="21">
        <f t="shared" ref="AF69:AF104" si="45">IF(C69="Česká Třebová - Brno",1,0)</f>
        <v>0</v>
      </c>
      <c r="AG69" s="21">
        <f t="shared" ref="AG69:AG104" si="46">IF(AA69="Správa Železnic",1,0)</f>
        <v>0</v>
      </c>
      <c r="AH69" s="21">
        <f t="shared" ref="AH69:AH104" si="47">+AF69*AG69*AB69</f>
        <v>0</v>
      </c>
    </row>
    <row r="70" spans="1:34" s="21" customFormat="1" x14ac:dyDescent="0.25">
      <c r="A70" s="11">
        <v>110</v>
      </c>
      <c r="B70" s="12">
        <v>242</v>
      </c>
      <c r="C70" s="13" t="s">
        <v>40</v>
      </c>
      <c r="D70" s="14" t="s">
        <v>89</v>
      </c>
      <c r="E70" s="15">
        <v>596</v>
      </c>
      <c r="F70" s="16" t="s">
        <v>38</v>
      </c>
      <c r="G70" s="16">
        <v>163431</v>
      </c>
      <c r="H70" s="40" t="s">
        <v>45</v>
      </c>
      <c r="I70" s="11">
        <v>505161</v>
      </c>
      <c r="J70" s="17" t="s">
        <v>45</v>
      </c>
      <c r="K70" s="18">
        <v>-116.3</v>
      </c>
      <c r="L70" s="19">
        <v>49.671135489999998</v>
      </c>
      <c r="M70" s="18">
        <v>17.22090193</v>
      </c>
      <c r="N70" s="19">
        <v>49.671728180000002</v>
      </c>
      <c r="O70" s="18">
        <v>17.219458079999999</v>
      </c>
      <c r="P70" s="19">
        <v>49.670512940000002</v>
      </c>
      <c r="Q70" s="20">
        <v>17.222373000000001</v>
      </c>
      <c r="R70" s="52">
        <f t="shared" si="37"/>
        <v>0.2495215700429394</v>
      </c>
      <c r="S70" s="52">
        <f t="shared" si="36"/>
        <v>1.2470906261855834</v>
      </c>
      <c r="T70" s="52">
        <f t="shared" si="38"/>
        <v>1.2470906261855834</v>
      </c>
      <c r="U70" s="52">
        <f t="shared" si="39"/>
        <v>1.2470906261855834</v>
      </c>
      <c r="V70" s="23"/>
      <c r="W70" s="38">
        <f>SUM(R70:R73)</f>
        <v>0.99724002467597117</v>
      </c>
      <c r="X70" s="53">
        <f>SUM(U70:U72)</f>
        <v>1.2470906261855834</v>
      </c>
      <c r="Y70" s="53">
        <f t="shared" si="40"/>
        <v>2.2443306508615546</v>
      </c>
      <c r="Z70" s="54" t="str">
        <f t="shared" si="41"/>
        <v xml:space="preserve"> </v>
      </c>
      <c r="AA70" s="22" t="s">
        <v>123</v>
      </c>
      <c r="AB70" s="23">
        <f t="shared" si="42"/>
        <v>1</v>
      </c>
      <c r="AC70" s="21">
        <f t="shared" si="43"/>
        <v>0</v>
      </c>
      <c r="AD70" s="21">
        <f t="shared" si="44"/>
        <v>1</v>
      </c>
      <c r="AF70" s="21">
        <f t="shared" si="45"/>
        <v>0</v>
      </c>
      <c r="AG70" s="21">
        <f t="shared" si="46"/>
        <v>0</v>
      </c>
      <c r="AH70" s="21">
        <f t="shared" si="47"/>
        <v>0</v>
      </c>
    </row>
    <row r="71" spans="1:34" s="21" customFormat="1" x14ac:dyDescent="0.25">
      <c r="A71" s="11">
        <v>110</v>
      </c>
      <c r="B71" s="12">
        <v>242</v>
      </c>
      <c r="C71" s="13" t="s">
        <v>40</v>
      </c>
      <c r="D71" s="14" t="s">
        <v>89</v>
      </c>
      <c r="E71" s="15">
        <v>597</v>
      </c>
      <c r="F71" s="16" t="s">
        <v>38</v>
      </c>
      <c r="G71" s="16">
        <v>163414</v>
      </c>
      <c r="H71" s="40" t="s">
        <v>89</v>
      </c>
      <c r="I71" s="11">
        <v>505161</v>
      </c>
      <c r="J71" s="17" t="s">
        <v>45</v>
      </c>
      <c r="K71" s="18">
        <v>-114.4</v>
      </c>
      <c r="L71" s="19">
        <v>49.663638540000001</v>
      </c>
      <c r="M71" s="18">
        <v>17.23817829</v>
      </c>
      <c r="N71" s="19">
        <v>49.664372450000002</v>
      </c>
      <c r="O71" s="18">
        <v>17.23687344</v>
      </c>
      <c r="P71" s="19">
        <v>49.662899539999998</v>
      </c>
      <c r="Q71" s="20">
        <v>17.239480560000001</v>
      </c>
      <c r="R71" s="52">
        <f t="shared" si="37"/>
        <v>0.24906642260920497</v>
      </c>
      <c r="S71" s="52">
        <f t="shared" si="36"/>
        <v>0</v>
      </c>
      <c r="T71" s="52">
        <f t="shared" si="38"/>
        <v>0</v>
      </c>
      <c r="U71" s="52">
        <f t="shared" si="39"/>
        <v>0</v>
      </c>
      <c r="V71" s="23"/>
      <c r="W71" s="22"/>
      <c r="X71" s="23"/>
      <c r="Y71" s="53">
        <f t="shared" si="40"/>
        <v>0</v>
      </c>
      <c r="Z71" s="54" t="str">
        <f t="shared" si="41"/>
        <v xml:space="preserve"> </v>
      </c>
      <c r="AA71" s="22" t="s">
        <v>123</v>
      </c>
      <c r="AB71" s="23">
        <f t="shared" si="42"/>
        <v>0</v>
      </c>
      <c r="AC71" s="21">
        <f t="shared" si="43"/>
        <v>0</v>
      </c>
      <c r="AD71" s="21">
        <f t="shared" si="44"/>
        <v>0</v>
      </c>
      <c r="AF71" s="21">
        <f t="shared" si="45"/>
        <v>0</v>
      </c>
      <c r="AG71" s="21">
        <f t="shared" si="46"/>
        <v>0</v>
      </c>
      <c r="AH71" s="21">
        <f t="shared" si="47"/>
        <v>0</v>
      </c>
    </row>
    <row r="72" spans="1:34" s="21" customFormat="1" x14ac:dyDescent="0.25">
      <c r="A72" s="11">
        <v>110</v>
      </c>
      <c r="B72" s="12">
        <v>242</v>
      </c>
      <c r="C72" s="13" t="s">
        <v>40</v>
      </c>
      <c r="D72" s="14" t="s">
        <v>89</v>
      </c>
      <c r="E72" s="15">
        <v>598</v>
      </c>
      <c r="F72" s="16" t="s">
        <v>38</v>
      </c>
      <c r="G72" s="16">
        <v>163414</v>
      </c>
      <c r="H72" s="40" t="s">
        <v>89</v>
      </c>
      <c r="I72" s="11">
        <v>505161</v>
      </c>
      <c r="J72" s="17" t="s">
        <v>45</v>
      </c>
      <c r="K72" s="18">
        <v>-119.8</v>
      </c>
      <c r="L72" s="19">
        <v>49.662164349999998</v>
      </c>
      <c r="M72" s="18">
        <v>17.24077514</v>
      </c>
      <c r="N72" s="19">
        <v>49.662899539999998</v>
      </c>
      <c r="O72" s="18">
        <v>17.239480560000001</v>
      </c>
      <c r="P72" s="19">
        <v>49.661419359999996</v>
      </c>
      <c r="Q72" s="20">
        <v>17.242086960000002</v>
      </c>
      <c r="R72" s="52">
        <f t="shared" si="37"/>
        <v>0.2495640435085198</v>
      </c>
      <c r="S72" s="52">
        <f t="shared" si="36"/>
        <v>0</v>
      </c>
      <c r="T72" s="52">
        <f t="shared" si="38"/>
        <v>0</v>
      </c>
      <c r="U72" s="52">
        <f t="shared" si="39"/>
        <v>0</v>
      </c>
      <c r="V72" s="23"/>
      <c r="W72" s="22"/>
      <c r="X72" s="23"/>
      <c r="Y72" s="53">
        <f t="shared" si="40"/>
        <v>0</v>
      </c>
      <c r="Z72" s="54" t="str">
        <f t="shared" si="41"/>
        <v xml:space="preserve"> </v>
      </c>
      <c r="AA72" s="22" t="s">
        <v>123</v>
      </c>
      <c r="AB72" s="23">
        <f t="shared" si="42"/>
        <v>0</v>
      </c>
      <c r="AC72" s="21">
        <f t="shared" si="43"/>
        <v>0</v>
      </c>
      <c r="AD72" s="21">
        <f t="shared" si="44"/>
        <v>0</v>
      </c>
      <c r="AF72" s="21">
        <f t="shared" si="45"/>
        <v>0</v>
      </c>
      <c r="AG72" s="21">
        <f t="shared" si="46"/>
        <v>0</v>
      </c>
      <c r="AH72" s="21">
        <f t="shared" si="47"/>
        <v>0</v>
      </c>
    </row>
    <row r="73" spans="1:34" s="21" customFormat="1" x14ac:dyDescent="0.25">
      <c r="A73" s="11">
        <v>110</v>
      </c>
      <c r="B73" s="12">
        <v>242</v>
      </c>
      <c r="C73" s="13" t="s">
        <v>40</v>
      </c>
      <c r="D73" s="14" t="s">
        <v>89</v>
      </c>
      <c r="E73" s="15">
        <v>599</v>
      </c>
      <c r="F73" s="16" t="s">
        <v>38</v>
      </c>
      <c r="G73" s="16">
        <v>163414</v>
      </c>
      <c r="H73" s="40" t="s">
        <v>89</v>
      </c>
      <c r="I73" s="11">
        <v>505161</v>
      </c>
      <c r="J73" s="17" t="s">
        <v>45</v>
      </c>
      <c r="K73" s="18">
        <v>-114.5</v>
      </c>
      <c r="L73" s="19">
        <v>49.660666769999999</v>
      </c>
      <c r="M73" s="18">
        <v>17.243391020000001</v>
      </c>
      <c r="N73" s="19">
        <v>49.661419359999996</v>
      </c>
      <c r="O73" s="18">
        <v>17.242086960000002</v>
      </c>
      <c r="P73" s="19">
        <v>49.659913039999999</v>
      </c>
      <c r="Q73" s="20">
        <v>17.244648359999999</v>
      </c>
      <c r="R73" s="52">
        <f t="shared" si="37"/>
        <v>0.249087988515307</v>
      </c>
      <c r="S73" s="52" t="str">
        <f t="shared" si="36"/>
        <v/>
      </c>
      <c r="T73" s="52" t="str">
        <f t="shared" si="38"/>
        <v/>
      </c>
      <c r="U73" s="52" t="str">
        <f t="shared" si="39"/>
        <v/>
      </c>
      <c r="V73" s="23"/>
      <c r="W73" s="22"/>
      <c r="X73" s="23"/>
      <c r="Y73" s="53">
        <f t="shared" si="40"/>
        <v>0</v>
      </c>
      <c r="Z73" s="54" t="str">
        <f t="shared" si="41"/>
        <v xml:space="preserve"> </v>
      </c>
      <c r="AA73" s="22" t="s">
        <v>123</v>
      </c>
      <c r="AB73" s="23">
        <f t="shared" si="42"/>
        <v>0</v>
      </c>
      <c r="AC73" s="21">
        <f t="shared" si="43"/>
        <v>0</v>
      </c>
      <c r="AD73" s="21">
        <f t="shared" si="44"/>
        <v>0</v>
      </c>
      <c r="AF73" s="21">
        <f t="shared" si="45"/>
        <v>0</v>
      </c>
      <c r="AG73" s="21">
        <f t="shared" si="46"/>
        <v>0</v>
      </c>
      <c r="AH73" s="21">
        <f t="shared" si="47"/>
        <v>0</v>
      </c>
    </row>
    <row r="74" spans="1:34" s="21" customFormat="1" x14ac:dyDescent="0.25">
      <c r="A74" s="11"/>
      <c r="B74" s="12"/>
      <c r="C74" s="13"/>
      <c r="D74" s="14"/>
      <c r="E74" s="15"/>
      <c r="F74" s="16"/>
      <c r="G74" s="16"/>
      <c r="H74" s="40"/>
      <c r="I74" s="11"/>
      <c r="J74" s="17"/>
      <c r="K74" s="18"/>
      <c r="L74" s="19"/>
      <c r="M74" s="18"/>
      <c r="N74" s="19"/>
      <c r="O74" s="18"/>
      <c r="P74" s="19"/>
      <c r="Q74" s="20"/>
      <c r="R74" s="52" t="str">
        <f t="shared" si="37"/>
        <v/>
      </c>
      <c r="S74" s="52">
        <f t="shared" si="36"/>
        <v>5761.1194563484014</v>
      </c>
      <c r="T74" s="52">
        <f t="shared" si="38"/>
        <v>5761.1194563484014</v>
      </c>
      <c r="U74" s="52" t="str">
        <f t="shared" si="39"/>
        <v/>
      </c>
      <c r="V74" s="23"/>
      <c r="W74" s="22"/>
      <c r="X74" s="23"/>
      <c r="Y74" s="53">
        <f t="shared" si="40"/>
        <v>0</v>
      </c>
      <c r="Z74" s="54" t="str">
        <f t="shared" si="41"/>
        <v xml:space="preserve"> </v>
      </c>
      <c r="AA74" s="22"/>
      <c r="AB74" s="23">
        <f t="shared" si="42"/>
        <v>0</v>
      </c>
      <c r="AC74" s="21">
        <f t="shared" si="43"/>
        <v>0</v>
      </c>
      <c r="AD74" s="21">
        <f t="shared" si="44"/>
        <v>0</v>
      </c>
      <c r="AF74" s="21">
        <f t="shared" si="45"/>
        <v>0</v>
      </c>
      <c r="AG74" s="21">
        <f t="shared" si="46"/>
        <v>0</v>
      </c>
      <c r="AH74" s="21">
        <f t="shared" si="47"/>
        <v>0</v>
      </c>
    </row>
    <row r="75" spans="1:34" s="21" customFormat="1" x14ac:dyDescent="0.25">
      <c r="A75" s="11">
        <v>111</v>
      </c>
      <c r="B75" s="12">
        <v>243</v>
      </c>
      <c r="C75" s="13" t="s">
        <v>40</v>
      </c>
      <c r="D75" s="14" t="s">
        <v>90</v>
      </c>
      <c r="E75" s="15">
        <v>600</v>
      </c>
      <c r="F75" s="16" t="s">
        <v>38</v>
      </c>
      <c r="G75" s="16">
        <v>163163</v>
      </c>
      <c r="H75" s="40" t="s">
        <v>91</v>
      </c>
      <c r="I75" s="11">
        <v>552011</v>
      </c>
      <c r="J75" s="17" t="s">
        <v>91</v>
      </c>
      <c r="K75" s="18">
        <v>-118.3</v>
      </c>
      <c r="L75" s="19">
        <v>49.65522421</v>
      </c>
      <c r="M75" s="18">
        <v>17.24929036</v>
      </c>
      <c r="N75" s="19">
        <v>49.656259239999997</v>
      </c>
      <c r="O75" s="18">
        <v>17.248623120000001</v>
      </c>
      <c r="P75" s="19">
        <v>49.654166369999999</v>
      </c>
      <c r="Q75" s="20">
        <v>17.24987484</v>
      </c>
      <c r="R75" s="52">
        <f t="shared" si="37"/>
        <v>0.24955187285476388</v>
      </c>
      <c r="S75" s="52">
        <f t="shared" si="36"/>
        <v>0</v>
      </c>
      <c r="T75" s="52">
        <f t="shared" si="38"/>
        <v>0</v>
      </c>
      <c r="U75" s="52">
        <f t="shared" si="39"/>
        <v>0</v>
      </c>
      <c r="V75" s="23"/>
      <c r="W75" s="38">
        <f>SUM(R75:R79)</f>
        <v>1.2491438880469701</v>
      </c>
      <c r="X75" s="53">
        <f>SUM(U75:U78)</f>
        <v>0.74979133192173641</v>
      </c>
      <c r="Y75" s="53">
        <f t="shared" si="40"/>
        <v>1.9989352199687065</v>
      </c>
      <c r="Z75" s="54" t="str">
        <f t="shared" si="41"/>
        <v xml:space="preserve"> </v>
      </c>
      <c r="AA75" s="22" t="s">
        <v>123</v>
      </c>
      <c r="AB75" s="23">
        <f t="shared" si="42"/>
        <v>1</v>
      </c>
      <c r="AC75" s="21">
        <f t="shared" si="43"/>
        <v>0</v>
      </c>
      <c r="AD75" s="21">
        <f t="shared" si="44"/>
        <v>1</v>
      </c>
      <c r="AF75" s="21">
        <f t="shared" si="45"/>
        <v>0</v>
      </c>
      <c r="AG75" s="21">
        <f t="shared" si="46"/>
        <v>0</v>
      </c>
      <c r="AH75" s="21">
        <f t="shared" si="47"/>
        <v>0</v>
      </c>
    </row>
    <row r="76" spans="1:34" s="21" customFormat="1" x14ac:dyDescent="0.25">
      <c r="A76" s="11">
        <v>111</v>
      </c>
      <c r="B76" s="12">
        <v>243</v>
      </c>
      <c r="C76" s="13" t="s">
        <v>40</v>
      </c>
      <c r="D76" s="14" t="s">
        <v>90</v>
      </c>
      <c r="E76" s="15">
        <v>601</v>
      </c>
      <c r="F76" s="16" t="s">
        <v>38</v>
      </c>
      <c r="G76" s="16">
        <v>163163</v>
      </c>
      <c r="H76" s="40" t="s">
        <v>91</v>
      </c>
      <c r="I76" s="11">
        <v>552011</v>
      </c>
      <c r="J76" s="17" t="s">
        <v>91</v>
      </c>
      <c r="K76" s="18">
        <v>-118.5</v>
      </c>
      <c r="L76" s="19">
        <v>49.653089100000003</v>
      </c>
      <c r="M76" s="18">
        <v>17.250373400000001</v>
      </c>
      <c r="N76" s="19">
        <v>49.654166369999999</v>
      </c>
      <c r="O76" s="18">
        <v>17.24987484</v>
      </c>
      <c r="P76" s="19">
        <v>49.652013510000003</v>
      </c>
      <c r="Q76" s="20">
        <v>17.25087096</v>
      </c>
      <c r="R76" s="52">
        <f t="shared" si="37"/>
        <v>0.24989697142428335</v>
      </c>
      <c r="S76" s="52">
        <f t="shared" si="36"/>
        <v>0.74969639662377041</v>
      </c>
      <c r="T76" s="52">
        <f t="shared" si="38"/>
        <v>0.74969639662377041</v>
      </c>
      <c r="U76" s="52">
        <f t="shared" si="39"/>
        <v>0.74969639662377041</v>
      </c>
      <c r="V76" s="23"/>
      <c r="W76" s="22"/>
      <c r="X76" s="23"/>
      <c r="Y76" s="53">
        <f t="shared" si="40"/>
        <v>0</v>
      </c>
      <c r="Z76" s="54" t="str">
        <f t="shared" si="41"/>
        <v xml:space="preserve"> </v>
      </c>
      <c r="AA76" s="22" t="s">
        <v>123</v>
      </c>
      <c r="AB76" s="23">
        <f t="shared" si="42"/>
        <v>0</v>
      </c>
      <c r="AC76" s="21">
        <f t="shared" si="43"/>
        <v>0</v>
      </c>
      <c r="AD76" s="21">
        <f t="shared" si="44"/>
        <v>0</v>
      </c>
      <c r="AF76" s="21">
        <f t="shared" si="45"/>
        <v>0</v>
      </c>
      <c r="AG76" s="21">
        <f t="shared" si="46"/>
        <v>0</v>
      </c>
      <c r="AH76" s="21">
        <f t="shared" si="47"/>
        <v>0</v>
      </c>
    </row>
    <row r="77" spans="1:34" s="21" customFormat="1" x14ac:dyDescent="0.25">
      <c r="A77" s="11">
        <v>111</v>
      </c>
      <c r="B77" s="12">
        <v>243</v>
      </c>
      <c r="C77" s="13" t="s">
        <v>40</v>
      </c>
      <c r="D77" s="14" t="s">
        <v>90</v>
      </c>
      <c r="E77" s="15">
        <v>602</v>
      </c>
      <c r="F77" s="16" t="s">
        <v>38</v>
      </c>
      <c r="G77" s="16">
        <v>6441</v>
      </c>
      <c r="H77" s="40" t="s">
        <v>46</v>
      </c>
      <c r="I77" s="11">
        <v>500852</v>
      </c>
      <c r="J77" s="17" t="s">
        <v>47</v>
      </c>
      <c r="K77" s="18">
        <v>-116.4</v>
      </c>
      <c r="L77" s="19">
        <v>49.644477709999997</v>
      </c>
      <c r="M77" s="18">
        <v>17.25435637</v>
      </c>
      <c r="N77" s="19">
        <v>49.64555472</v>
      </c>
      <c r="O77" s="18">
        <v>17.25385824</v>
      </c>
      <c r="P77" s="19">
        <v>49.643401830000002</v>
      </c>
      <c r="Q77" s="20">
        <v>17.254854000000002</v>
      </c>
      <c r="R77" s="52">
        <f t="shared" si="37"/>
        <v>0.2498963583067273</v>
      </c>
      <c r="S77" s="52">
        <f t="shared" si="36"/>
        <v>9.4935297966003418E-5</v>
      </c>
      <c r="T77" s="52">
        <f t="shared" si="38"/>
        <v>9.4935297966003418E-5</v>
      </c>
      <c r="U77" s="52">
        <f t="shared" si="39"/>
        <v>9.4935297966003418E-5</v>
      </c>
      <c r="V77" s="23"/>
      <c r="W77" s="22"/>
      <c r="X77" s="23"/>
      <c r="Y77" s="53">
        <f t="shared" si="40"/>
        <v>0</v>
      </c>
      <c r="Z77" s="54" t="str">
        <f t="shared" si="41"/>
        <v xml:space="preserve"> </v>
      </c>
      <c r="AA77" s="22" t="s">
        <v>123</v>
      </c>
      <c r="AB77" s="23">
        <f t="shared" si="42"/>
        <v>0</v>
      </c>
      <c r="AC77" s="21">
        <f t="shared" si="43"/>
        <v>0</v>
      </c>
      <c r="AD77" s="21">
        <f t="shared" si="44"/>
        <v>0</v>
      </c>
      <c r="AF77" s="21">
        <f t="shared" si="45"/>
        <v>0</v>
      </c>
      <c r="AG77" s="21">
        <f t="shared" si="46"/>
        <v>0</v>
      </c>
      <c r="AH77" s="21">
        <f t="shared" si="47"/>
        <v>0</v>
      </c>
    </row>
    <row r="78" spans="1:34" s="21" customFormat="1" x14ac:dyDescent="0.25">
      <c r="A78" s="11">
        <v>111</v>
      </c>
      <c r="B78" s="12">
        <v>243</v>
      </c>
      <c r="C78" s="13" t="s">
        <v>40</v>
      </c>
      <c r="D78" s="14" t="s">
        <v>90</v>
      </c>
      <c r="E78" s="15">
        <v>603</v>
      </c>
      <c r="F78" s="16" t="s">
        <v>38</v>
      </c>
      <c r="G78" s="16">
        <v>6441</v>
      </c>
      <c r="H78" s="40" t="s">
        <v>46</v>
      </c>
      <c r="I78" s="11">
        <v>500852</v>
      </c>
      <c r="J78" s="17" t="s">
        <v>47</v>
      </c>
      <c r="K78" s="18">
        <v>-117.4</v>
      </c>
      <c r="L78" s="19">
        <v>49.642324530000003</v>
      </c>
      <c r="M78" s="18">
        <v>17.255352160000001</v>
      </c>
      <c r="N78" s="19">
        <v>49.643401830000002</v>
      </c>
      <c r="O78" s="18">
        <v>17.254854000000002</v>
      </c>
      <c r="P78" s="19">
        <v>49.641248840000003</v>
      </c>
      <c r="Q78" s="20">
        <v>17.255849399999999</v>
      </c>
      <c r="R78" s="52">
        <f t="shared" si="37"/>
        <v>0.24990048780604401</v>
      </c>
      <c r="S78" s="52">
        <f t="shared" si="36"/>
        <v>0</v>
      </c>
      <c r="T78" s="52">
        <f t="shared" si="38"/>
        <v>0</v>
      </c>
      <c r="U78" s="52">
        <f t="shared" si="39"/>
        <v>0</v>
      </c>
      <c r="V78" s="23"/>
      <c r="W78" s="22"/>
      <c r="X78" s="23"/>
      <c r="Y78" s="53">
        <f t="shared" si="40"/>
        <v>0</v>
      </c>
      <c r="Z78" s="54" t="str">
        <f t="shared" si="41"/>
        <v xml:space="preserve"> </v>
      </c>
      <c r="AA78" s="22" t="s">
        <v>123</v>
      </c>
      <c r="AB78" s="23">
        <f t="shared" si="42"/>
        <v>0</v>
      </c>
      <c r="AC78" s="21">
        <f t="shared" si="43"/>
        <v>0</v>
      </c>
      <c r="AD78" s="21">
        <f t="shared" si="44"/>
        <v>0</v>
      </c>
      <c r="AF78" s="21">
        <f t="shared" si="45"/>
        <v>0</v>
      </c>
      <c r="AG78" s="21">
        <f t="shared" si="46"/>
        <v>0</v>
      </c>
      <c r="AH78" s="21">
        <f t="shared" si="47"/>
        <v>0</v>
      </c>
    </row>
    <row r="79" spans="1:34" s="21" customFormat="1" x14ac:dyDescent="0.25">
      <c r="A79" s="11">
        <v>111</v>
      </c>
      <c r="B79" s="12">
        <v>243</v>
      </c>
      <c r="C79" s="13" t="s">
        <v>40</v>
      </c>
      <c r="D79" s="14" t="s">
        <v>90</v>
      </c>
      <c r="E79" s="15">
        <v>604</v>
      </c>
      <c r="F79" s="16" t="s">
        <v>38</v>
      </c>
      <c r="G79" s="16">
        <v>6441</v>
      </c>
      <c r="H79" s="40" t="s">
        <v>46</v>
      </c>
      <c r="I79" s="11">
        <v>500852</v>
      </c>
      <c r="J79" s="17" t="s">
        <v>47</v>
      </c>
      <c r="K79" s="18">
        <v>-118</v>
      </c>
      <c r="L79" s="19">
        <v>49.640171799999997</v>
      </c>
      <c r="M79" s="18">
        <v>17.25634754</v>
      </c>
      <c r="N79" s="19">
        <v>49.641248840000003</v>
      </c>
      <c r="O79" s="18">
        <v>17.255849399999999</v>
      </c>
      <c r="P79" s="19">
        <v>49.639095879999999</v>
      </c>
      <c r="Q79" s="20">
        <v>17.2568448</v>
      </c>
      <c r="R79" s="52">
        <f t="shared" si="37"/>
        <v>0.24989819765515153</v>
      </c>
      <c r="S79" s="52" t="e">
        <f>IF(ISBLANK(#REF!),"",ACOS(COS(RADIANS(90-#REF!))*COS(RADIANS(90-P79))+SIN(RADIANS(90-#REF!)) *SIN(RADIANS(90-P79))*COS(RADIANS(#REF!-Q79)))*6371)</f>
        <v>#REF!</v>
      </c>
      <c r="T79" s="52">
        <f t="shared" si="38"/>
        <v>0</v>
      </c>
      <c r="U79" s="52">
        <f t="shared" si="39"/>
        <v>0</v>
      </c>
      <c r="V79" s="23"/>
      <c r="W79" s="22"/>
      <c r="X79" s="23"/>
      <c r="Y79" s="53">
        <f t="shared" si="40"/>
        <v>0</v>
      </c>
      <c r="Z79" s="54" t="str">
        <f t="shared" si="41"/>
        <v xml:space="preserve"> </v>
      </c>
      <c r="AA79" s="22" t="s">
        <v>123</v>
      </c>
      <c r="AB79" s="23">
        <f t="shared" si="42"/>
        <v>0</v>
      </c>
      <c r="AC79" s="21">
        <f t="shared" si="43"/>
        <v>0</v>
      </c>
      <c r="AD79" s="21">
        <f t="shared" si="44"/>
        <v>0</v>
      </c>
      <c r="AF79" s="21">
        <f t="shared" si="45"/>
        <v>0</v>
      </c>
      <c r="AG79" s="21">
        <f t="shared" si="46"/>
        <v>0</v>
      </c>
      <c r="AH79" s="21">
        <f t="shared" si="47"/>
        <v>0</v>
      </c>
    </row>
    <row r="80" spans="1:34" s="21" customFormat="1" x14ac:dyDescent="0.25">
      <c r="A80" s="11"/>
      <c r="B80" s="12"/>
      <c r="C80" s="13"/>
      <c r="D80" s="14"/>
      <c r="E80" s="15"/>
      <c r="F80" s="16"/>
      <c r="G80" s="16"/>
      <c r="H80" s="40"/>
      <c r="I80" s="11"/>
      <c r="J80" s="17"/>
      <c r="K80" s="18"/>
      <c r="L80" s="19"/>
      <c r="M80" s="18"/>
      <c r="N80" s="19"/>
      <c r="O80" s="18"/>
      <c r="P80" s="19"/>
      <c r="Q80" s="20"/>
      <c r="R80" s="52" t="str">
        <f t="shared" si="37"/>
        <v/>
      </c>
      <c r="S80" s="52">
        <f t="shared" si="36"/>
        <v>5748.6839279929582</v>
      </c>
      <c r="T80" s="52">
        <f t="shared" si="38"/>
        <v>5748.6839279929582</v>
      </c>
      <c r="U80" s="52" t="str">
        <f t="shared" si="39"/>
        <v/>
      </c>
      <c r="V80" s="23"/>
      <c r="W80" s="22"/>
      <c r="X80" s="23"/>
      <c r="Y80" s="53">
        <f t="shared" si="40"/>
        <v>0</v>
      </c>
      <c r="Z80" s="54" t="str">
        <f t="shared" si="41"/>
        <v xml:space="preserve"> </v>
      </c>
      <c r="AA80" s="22"/>
      <c r="AB80" s="23">
        <f t="shared" si="42"/>
        <v>0</v>
      </c>
      <c r="AC80" s="21">
        <f t="shared" si="43"/>
        <v>0</v>
      </c>
      <c r="AD80" s="21">
        <f t="shared" si="44"/>
        <v>0</v>
      </c>
      <c r="AF80" s="21">
        <f t="shared" si="45"/>
        <v>0</v>
      </c>
      <c r="AG80" s="21">
        <f t="shared" si="46"/>
        <v>0</v>
      </c>
      <c r="AH80" s="21">
        <f t="shared" si="47"/>
        <v>0</v>
      </c>
    </row>
    <row r="81" spans="1:34" s="21" customFormat="1" x14ac:dyDescent="0.25">
      <c r="A81" s="11">
        <v>113</v>
      </c>
      <c r="B81" s="12">
        <v>248</v>
      </c>
      <c r="C81" s="13" t="s">
        <v>40</v>
      </c>
      <c r="D81" s="14" t="s">
        <v>92</v>
      </c>
      <c r="E81" s="15">
        <v>613</v>
      </c>
      <c r="F81" s="16" t="s">
        <v>38</v>
      </c>
      <c r="G81" s="16">
        <v>36269</v>
      </c>
      <c r="H81" s="40" t="s">
        <v>93</v>
      </c>
      <c r="I81" s="11">
        <v>501841</v>
      </c>
      <c r="J81" s="17" t="s">
        <v>93</v>
      </c>
      <c r="K81" s="18">
        <v>-117.3</v>
      </c>
      <c r="L81" s="19">
        <v>49.517472679999997</v>
      </c>
      <c r="M81" s="18">
        <v>17.312922459999999</v>
      </c>
      <c r="N81" s="19">
        <v>49.518548670000001</v>
      </c>
      <c r="O81" s="18">
        <v>17.312427360000001</v>
      </c>
      <c r="P81" s="19">
        <v>49.516395199999998</v>
      </c>
      <c r="Q81" s="20">
        <v>17.313418080000002</v>
      </c>
      <c r="R81" s="52">
        <f t="shared" si="37"/>
        <v>0.24990743025996798</v>
      </c>
      <c r="S81" s="52">
        <f t="shared" si="36"/>
        <v>0</v>
      </c>
      <c r="T81" s="52">
        <f t="shared" si="38"/>
        <v>0</v>
      </c>
      <c r="U81" s="52">
        <f t="shared" si="39"/>
        <v>0</v>
      </c>
      <c r="V81" s="23"/>
      <c r="W81" s="38">
        <f>SUM(R81:R89)</f>
        <v>2.2491132794637556</v>
      </c>
      <c r="X81" s="53">
        <f>SUM(U81:U88)</f>
        <v>2.2919408301436128E-4</v>
      </c>
      <c r="Y81" s="53">
        <f t="shared" si="40"/>
        <v>2.2493424735467702</v>
      </c>
      <c r="Z81" s="54" t="str">
        <f t="shared" si="41"/>
        <v xml:space="preserve"> </v>
      </c>
      <c r="AA81" s="22" t="s">
        <v>123</v>
      </c>
      <c r="AB81" s="23">
        <f t="shared" si="42"/>
        <v>1</v>
      </c>
      <c r="AC81" s="21">
        <f t="shared" si="43"/>
        <v>0</v>
      </c>
      <c r="AD81" s="21">
        <f t="shared" si="44"/>
        <v>1</v>
      </c>
      <c r="AF81" s="21">
        <f t="shared" si="45"/>
        <v>0</v>
      </c>
      <c r="AG81" s="21">
        <f t="shared" si="46"/>
        <v>0</v>
      </c>
      <c r="AH81" s="21">
        <f t="shared" si="47"/>
        <v>0</v>
      </c>
    </row>
    <row r="82" spans="1:34" s="21" customFormat="1" x14ac:dyDescent="0.25">
      <c r="A82" s="11">
        <v>113</v>
      </c>
      <c r="B82" s="12">
        <v>248</v>
      </c>
      <c r="C82" s="13" t="s">
        <v>40</v>
      </c>
      <c r="D82" s="14" t="s">
        <v>92</v>
      </c>
      <c r="E82" s="15">
        <v>614</v>
      </c>
      <c r="F82" s="16" t="s">
        <v>38</v>
      </c>
      <c r="G82" s="16">
        <v>36269</v>
      </c>
      <c r="H82" s="40" t="s">
        <v>93</v>
      </c>
      <c r="I82" s="11">
        <v>501841</v>
      </c>
      <c r="J82" s="17" t="s">
        <v>93</v>
      </c>
      <c r="K82" s="18">
        <v>-119</v>
      </c>
      <c r="L82" s="19">
        <v>49.515318790000002</v>
      </c>
      <c r="M82" s="18">
        <v>17.31391322</v>
      </c>
      <c r="N82" s="19">
        <v>49.516395199999998</v>
      </c>
      <c r="O82" s="18">
        <v>17.313418080000002</v>
      </c>
      <c r="P82" s="19">
        <v>49.514241740000003</v>
      </c>
      <c r="Q82" s="20">
        <v>17.314408440000001</v>
      </c>
      <c r="R82" s="52">
        <f t="shared" si="37"/>
        <v>0.24989982059807669</v>
      </c>
      <c r="S82" s="52">
        <f t="shared" si="36"/>
        <v>0</v>
      </c>
      <c r="T82" s="52">
        <f t="shared" si="38"/>
        <v>0</v>
      </c>
      <c r="U82" s="52">
        <f t="shared" si="39"/>
        <v>0</v>
      </c>
      <c r="V82" s="23"/>
      <c r="W82" s="22"/>
      <c r="X82" s="23"/>
      <c r="Y82" s="53">
        <f t="shared" si="40"/>
        <v>0</v>
      </c>
      <c r="Z82" s="54" t="str">
        <f t="shared" si="41"/>
        <v xml:space="preserve"> </v>
      </c>
      <c r="AA82" s="22" t="s">
        <v>123</v>
      </c>
      <c r="AB82" s="23">
        <f t="shared" si="42"/>
        <v>0</v>
      </c>
      <c r="AC82" s="21">
        <f t="shared" si="43"/>
        <v>0</v>
      </c>
      <c r="AD82" s="21">
        <f t="shared" si="44"/>
        <v>0</v>
      </c>
      <c r="AF82" s="21">
        <f t="shared" si="45"/>
        <v>0</v>
      </c>
      <c r="AG82" s="21">
        <f t="shared" si="46"/>
        <v>0</v>
      </c>
      <c r="AH82" s="21">
        <f t="shared" si="47"/>
        <v>0</v>
      </c>
    </row>
    <row r="83" spans="1:34" s="21" customFormat="1" x14ac:dyDescent="0.25">
      <c r="A83" s="11">
        <v>113</v>
      </c>
      <c r="B83" s="12">
        <v>248</v>
      </c>
      <c r="C83" s="13" t="s">
        <v>40</v>
      </c>
      <c r="D83" s="14" t="s">
        <v>92</v>
      </c>
      <c r="E83" s="15">
        <v>615</v>
      </c>
      <c r="F83" s="16" t="s">
        <v>38</v>
      </c>
      <c r="G83" s="16">
        <v>36269</v>
      </c>
      <c r="H83" s="40" t="s">
        <v>93</v>
      </c>
      <c r="I83" s="11">
        <v>501841</v>
      </c>
      <c r="J83" s="17" t="s">
        <v>93</v>
      </c>
      <c r="K83" s="18">
        <v>-122.5</v>
      </c>
      <c r="L83" s="19">
        <v>49.513165659999999</v>
      </c>
      <c r="M83" s="18">
        <v>17.31490354</v>
      </c>
      <c r="N83" s="19">
        <v>49.514241740000003</v>
      </c>
      <c r="O83" s="18">
        <v>17.314408440000001</v>
      </c>
      <c r="P83" s="19">
        <v>49.512088310000003</v>
      </c>
      <c r="Q83" s="20">
        <v>17.315399159999998</v>
      </c>
      <c r="R83" s="52">
        <f t="shared" si="37"/>
        <v>0.24990497788169574</v>
      </c>
      <c r="S83" s="52">
        <f t="shared" si="36"/>
        <v>9.4935297966003418E-5</v>
      </c>
      <c r="T83" s="52">
        <f t="shared" si="38"/>
        <v>9.4935297966003418E-5</v>
      </c>
      <c r="U83" s="52">
        <f t="shared" si="39"/>
        <v>9.4935297966003418E-5</v>
      </c>
      <c r="V83" s="23"/>
      <c r="W83" s="22"/>
      <c r="X83" s="23"/>
      <c r="Y83" s="53">
        <f t="shared" si="40"/>
        <v>0</v>
      </c>
      <c r="Z83" s="54" t="str">
        <f t="shared" si="41"/>
        <v xml:space="preserve"> </v>
      </c>
      <c r="AA83" s="22" t="s">
        <v>123</v>
      </c>
      <c r="AB83" s="23">
        <f t="shared" si="42"/>
        <v>0</v>
      </c>
      <c r="AC83" s="21">
        <f t="shared" si="43"/>
        <v>0</v>
      </c>
      <c r="AD83" s="21">
        <f t="shared" si="44"/>
        <v>0</v>
      </c>
      <c r="AF83" s="21">
        <f t="shared" si="45"/>
        <v>0</v>
      </c>
      <c r="AG83" s="21">
        <f t="shared" si="46"/>
        <v>0</v>
      </c>
      <c r="AH83" s="21">
        <f t="shared" si="47"/>
        <v>0</v>
      </c>
    </row>
    <row r="84" spans="1:34" s="21" customFormat="1" x14ac:dyDescent="0.25">
      <c r="A84" s="11">
        <v>113</v>
      </c>
      <c r="B84" s="12">
        <v>248</v>
      </c>
      <c r="C84" s="13" t="s">
        <v>40</v>
      </c>
      <c r="D84" s="14" t="s">
        <v>92</v>
      </c>
      <c r="E84" s="15">
        <v>616</v>
      </c>
      <c r="F84" s="16" t="s">
        <v>38</v>
      </c>
      <c r="G84" s="16">
        <v>36269</v>
      </c>
      <c r="H84" s="40" t="s">
        <v>93</v>
      </c>
      <c r="I84" s="11">
        <v>501841</v>
      </c>
      <c r="J84" s="17" t="s">
        <v>93</v>
      </c>
      <c r="K84" s="18">
        <v>-120.5</v>
      </c>
      <c r="L84" s="19">
        <v>49.511012170000001</v>
      </c>
      <c r="M84" s="18">
        <v>17.315893920000001</v>
      </c>
      <c r="N84" s="19">
        <v>49.512088310000003</v>
      </c>
      <c r="O84" s="18">
        <v>17.315399159999998</v>
      </c>
      <c r="P84" s="19">
        <v>49.509934899999998</v>
      </c>
      <c r="Q84" s="20">
        <v>17.31638916</v>
      </c>
      <c r="R84" s="52">
        <f t="shared" si="37"/>
        <v>0.2498888925751821</v>
      </c>
      <c r="S84" s="52">
        <f t="shared" si="36"/>
        <v>0</v>
      </c>
      <c r="T84" s="52">
        <f t="shared" si="38"/>
        <v>0</v>
      </c>
      <c r="U84" s="52">
        <f t="shared" si="39"/>
        <v>0</v>
      </c>
      <c r="V84" s="23"/>
      <c r="W84" s="22"/>
      <c r="X84" s="23"/>
      <c r="Y84" s="53">
        <f t="shared" si="40"/>
        <v>0</v>
      </c>
      <c r="Z84" s="54" t="str">
        <f t="shared" si="41"/>
        <v xml:space="preserve"> </v>
      </c>
      <c r="AA84" s="22" t="s">
        <v>123</v>
      </c>
      <c r="AB84" s="23">
        <f t="shared" si="42"/>
        <v>0</v>
      </c>
      <c r="AC84" s="21">
        <f t="shared" si="43"/>
        <v>0</v>
      </c>
      <c r="AD84" s="21">
        <f t="shared" si="44"/>
        <v>0</v>
      </c>
      <c r="AF84" s="21">
        <f t="shared" si="45"/>
        <v>0</v>
      </c>
      <c r="AG84" s="21">
        <f t="shared" si="46"/>
        <v>0</v>
      </c>
      <c r="AH84" s="21">
        <f t="shared" si="47"/>
        <v>0</v>
      </c>
    </row>
    <row r="85" spans="1:34" s="21" customFormat="1" x14ac:dyDescent="0.25">
      <c r="A85" s="11">
        <v>113</v>
      </c>
      <c r="B85" s="12">
        <v>248</v>
      </c>
      <c r="C85" s="13" t="s">
        <v>40</v>
      </c>
      <c r="D85" s="14" t="s">
        <v>92</v>
      </c>
      <c r="E85" s="15">
        <v>617</v>
      </c>
      <c r="F85" s="16" t="s">
        <v>38</v>
      </c>
      <c r="G85" s="16">
        <v>89923</v>
      </c>
      <c r="H85" s="40" t="s">
        <v>92</v>
      </c>
      <c r="I85" s="11">
        <v>503738</v>
      </c>
      <c r="J85" s="17" t="s">
        <v>92</v>
      </c>
      <c r="K85" s="18">
        <v>-119.7</v>
      </c>
      <c r="L85" s="19">
        <v>49.508858719999999</v>
      </c>
      <c r="M85" s="18">
        <v>17.31688428</v>
      </c>
      <c r="N85" s="19">
        <v>49.509934899999998</v>
      </c>
      <c r="O85" s="18">
        <v>17.31638916</v>
      </c>
      <c r="P85" s="19">
        <v>49.507781399999999</v>
      </c>
      <c r="Q85" s="20">
        <v>17.317379519999999</v>
      </c>
      <c r="R85" s="52">
        <f t="shared" si="37"/>
        <v>0.24990679913538072</v>
      </c>
      <c r="S85" s="52">
        <f t="shared" si="36"/>
        <v>0</v>
      </c>
      <c r="T85" s="52">
        <f t="shared" si="38"/>
        <v>0</v>
      </c>
      <c r="U85" s="52">
        <f t="shared" si="39"/>
        <v>0</v>
      </c>
      <c r="V85" s="23"/>
      <c r="W85" s="22"/>
      <c r="X85" s="23"/>
      <c r="Y85" s="53">
        <f t="shared" si="40"/>
        <v>0</v>
      </c>
      <c r="Z85" s="54" t="str">
        <f t="shared" si="41"/>
        <v xml:space="preserve"> </v>
      </c>
      <c r="AA85" s="22" t="s">
        <v>123</v>
      </c>
      <c r="AB85" s="23">
        <f t="shared" si="42"/>
        <v>0</v>
      </c>
      <c r="AC85" s="21">
        <f t="shared" si="43"/>
        <v>0</v>
      </c>
      <c r="AD85" s="21">
        <f t="shared" si="44"/>
        <v>0</v>
      </c>
      <c r="AF85" s="21">
        <f t="shared" si="45"/>
        <v>0</v>
      </c>
      <c r="AG85" s="21">
        <f t="shared" si="46"/>
        <v>0</v>
      </c>
      <c r="AH85" s="21">
        <f t="shared" si="47"/>
        <v>0</v>
      </c>
    </row>
    <row r="86" spans="1:34" s="21" customFormat="1" x14ac:dyDescent="0.25">
      <c r="A86" s="11">
        <v>113</v>
      </c>
      <c r="B86" s="12">
        <v>248</v>
      </c>
      <c r="C86" s="13" t="s">
        <v>40</v>
      </c>
      <c r="D86" s="14" t="s">
        <v>92</v>
      </c>
      <c r="E86" s="15">
        <v>618</v>
      </c>
      <c r="F86" s="16" t="s">
        <v>38</v>
      </c>
      <c r="G86" s="16">
        <v>89923</v>
      </c>
      <c r="H86" s="40" t="s">
        <v>92</v>
      </c>
      <c r="I86" s="11">
        <v>503738</v>
      </c>
      <c r="J86" s="17" t="s">
        <v>92</v>
      </c>
      <c r="K86" s="18">
        <v>-114.1</v>
      </c>
      <c r="L86" s="19">
        <v>49.506705279999998</v>
      </c>
      <c r="M86" s="18">
        <v>17.317874459999999</v>
      </c>
      <c r="N86" s="19">
        <v>49.507781399999999</v>
      </c>
      <c r="O86" s="18">
        <v>17.317379519999999</v>
      </c>
      <c r="P86" s="19">
        <v>49.505628029999997</v>
      </c>
      <c r="Q86" s="20">
        <v>17.318369879999999</v>
      </c>
      <c r="R86" s="52">
        <f t="shared" si="37"/>
        <v>0.24989383368813334</v>
      </c>
      <c r="S86" s="52">
        <f t="shared" si="36"/>
        <v>0</v>
      </c>
      <c r="T86" s="52">
        <f t="shared" si="38"/>
        <v>0</v>
      </c>
      <c r="U86" s="52">
        <f t="shared" si="39"/>
        <v>0</v>
      </c>
      <c r="V86" s="23"/>
      <c r="W86" s="22"/>
      <c r="X86" s="23"/>
      <c r="Y86" s="53">
        <f t="shared" si="40"/>
        <v>0</v>
      </c>
      <c r="Z86" s="54" t="str">
        <f t="shared" si="41"/>
        <v xml:space="preserve"> </v>
      </c>
      <c r="AA86" s="22" t="s">
        <v>123</v>
      </c>
      <c r="AB86" s="23">
        <f t="shared" si="42"/>
        <v>0</v>
      </c>
      <c r="AC86" s="21">
        <f t="shared" si="43"/>
        <v>0</v>
      </c>
      <c r="AD86" s="21">
        <f t="shared" si="44"/>
        <v>0</v>
      </c>
      <c r="AF86" s="21">
        <f t="shared" si="45"/>
        <v>0</v>
      </c>
      <c r="AG86" s="21">
        <f t="shared" si="46"/>
        <v>0</v>
      </c>
      <c r="AH86" s="21">
        <f t="shared" si="47"/>
        <v>0</v>
      </c>
    </row>
    <row r="87" spans="1:34" s="21" customFormat="1" x14ac:dyDescent="0.25">
      <c r="A87" s="11">
        <v>113</v>
      </c>
      <c r="B87" s="12">
        <v>248</v>
      </c>
      <c r="C87" s="13" t="s">
        <v>40</v>
      </c>
      <c r="D87" s="14" t="s">
        <v>92</v>
      </c>
      <c r="E87" s="15">
        <v>619</v>
      </c>
      <c r="F87" s="16" t="s">
        <v>38</v>
      </c>
      <c r="G87" s="16">
        <v>89923</v>
      </c>
      <c r="H87" s="40" t="s">
        <v>92</v>
      </c>
      <c r="I87" s="11">
        <v>503738</v>
      </c>
      <c r="J87" s="17" t="s">
        <v>92</v>
      </c>
      <c r="K87" s="18">
        <v>-115.5</v>
      </c>
      <c r="L87" s="19">
        <v>49.504551569999997</v>
      </c>
      <c r="M87" s="18">
        <v>17.318864659999999</v>
      </c>
      <c r="N87" s="19">
        <v>49.505628029999997</v>
      </c>
      <c r="O87" s="18">
        <v>17.318369879999999</v>
      </c>
      <c r="P87" s="19">
        <v>49.503474449999999</v>
      </c>
      <c r="Q87" s="20">
        <v>17.31935988</v>
      </c>
      <c r="R87" s="52">
        <f t="shared" si="37"/>
        <v>0.24990970229348686</v>
      </c>
      <c r="S87" s="52">
        <f t="shared" si="36"/>
        <v>1.3425878504835786E-4</v>
      </c>
      <c r="T87" s="52">
        <f t="shared" si="38"/>
        <v>1.3425878504835786E-4</v>
      </c>
      <c r="U87" s="52">
        <f t="shared" si="39"/>
        <v>1.3425878504835786E-4</v>
      </c>
      <c r="V87" s="23"/>
      <c r="W87" s="22"/>
      <c r="X87" s="23"/>
      <c r="Y87" s="53">
        <f t="shared" si="40"/>
        <v>0</v>
      </c>
      <c r="Z87" s="54" t="str">
        <f t="shared" si="41"/>
        <v xml:space="preserve"> </v>
      </c>
      <c r="AA87" s="22" t="s">
        <v>123</v>
      </c>
      <c r="AB87" s="23">
        <f t="shared" si="42"/>
        <v>0</v>
      </c>
      <c r="AC87" s="21">
        <f t="shared" si="43"/>
        <v>0</v>
      </c>
      <c r="AD87" s="21">
        <f t="shared" si="44"/>
        <v>0</v>
      </c>
      <c r="AF87" s="21">
        <f t="shared" si="45"/>
        <v>0</v>
      </c>
      <c r="AG87" s="21">
        <f t="shared" si="46"/>
        <v>0</v>
      </c>
      <c r="AH87" s="21">
        <f t="shared" si="47"/>
        <v>0</v>
      </c>
    </row>
    <row r="88" spans="1:34" s="21" customFormat="1" x14ac:dyDescent="0.25">
      <c r="A88" s="11">
        <v>113</v>
      </c>
      <c r="B88" s="12">
        <v>248</v>
      </c>
      <c r="C88" s="13" t="s">
        <v>40</v>
      </c>
      <c r="D88" s="14" t="s">
        <v>92</v>
      </c>
      <c r="E88" s="15">
        <v>620</v>
      </c>
      <c r="F88" s="16" t="s">
        <v>38</v>
      </c>
      <c r="G88" s="16">
        <v>89923</v>
      </c>
      <c r="H88" s="40" t="s">
        <v>92</v>
      </c>
      <c r="I88" s="11">
        <v>503738</v>
      </c>
      <c r="J88" s="17" t="s">
        <v>92</v>
      </c>
      <c r="K88" s="18">
        <v>-114.4</v>
      </c>
      <c r="L88" s="19">
        <v>49.502398309999997</v>
      </c>
      <c r="M88" s="18">
        <v>17.319854639999999</v>
      </c>
      <c r="N88" s="19">
        <v>49.503474449999999</v>
      </c>
      <c r="O88" s="18">
        <v>17.31935988</v>
      </c>
      <c r="P88" s="19">
        <v>49.501321009999998</v>
      </c>
      <c r="Q88" s="20">
        <v>17.320349879999998</v>
      </c>
      <c r="R88" s="52">
        <f t="shared" si="37"/>
        <v>0.24989567305494798</v>
      </c>
      <c r="S88" s="52">
        <f t="shared" si="36"/>
        <v>0</v>
      </c>
      <c r="T88" s="52">
        <f t="shared" si="38"/>
        <v>0</v>
      </c>
      <c r="U88" s="52">
        <f t="shared" si="39"/>
        <v>0</v>
      </c>
      <c r="V88" s="23"/>
      <c r="W88" s="22"/>
      <c r="X88" s="23"/>
      <c r="Y88" s="53">
        <f t="shared" si="40"/>
        <v>0</v>
      </c>
      <c r="Z88" s="54" t="str">
        <f t="shared" si="41"/>
        <v xml:space="preserve"> </v>
      </c>
      <c r="AA88" s="22" t="s">
        <v>123</v>
      </c>
      <c r="AB88" s="23">
        <f t="shared" si="42"/>
        <v>0</v>
      </c>
      <c r="AC88" s="21">
        <f t="shared" si="43"/>
        <v>0</v>
      </c>
      <c r="AD88" s="21">
        <f t="shared" si="44"/>
        <v>0</v>
      </c>
      <c r="AF88" s="21">
        <f t="shared" si="45"/>
        <v>0</v>
      </c>
      <c r="AG88" s="21">
        <f t="shared" si="46"/>
        <v>0</v>
      </c>
      <c r="AH88" s="21">
        <f t="shared" si="47"/>
        <v>0</v>
      </c>
    </row>
    <row r="89" spans="1:34" s="21" customFormat="1" x14ac:dyDescent="0.25">
      <c r="A89" s="11">
        <v>113</v>
      </c>
      <c r="B89" s="12">
        <v>248</v>
      </c>
      <c r="C89" s="13" t="s">
        <v>40</v>
      </c>
      <c r="D89" s="14" t="s">
        <v>92</v>
      </c>
      <c r="E89" s="15">
        <v>621</v>
      </c>
      <c r="F89" s="16" t="s">
        <v>38</v>
      </c>
      <c r="G89" s="16">
        <v>89923</v>
      </c>
      <c r="H89" s="40" t="s">
        <v>92</v>
      </c>
      <c r="I89" s="11">
        <v>503738</v>
      </c>
      <c r="J89" s="17" t="s">
        <v>92</v>
      </c>
      <c r="K89" s="18">
        <v>-119.6</v>
      </c>
      <c r="L89" s="19">
        <v>49.500244819999999</v>
      </c>
      <c r="M89" s="18">
        <v>17.320844640000001</v>
      </c>
      <c r="N89" s="19">
        <v>49.501321009999998</v>
      </c>
      <c r="O89" s="18">
        <v>17.320349879999998</v>
      </c>
      <c r="P89" s="19">
        <v>49.499167479999997</v>
      </c>
      <c r="Q89" s="20">
        <v>17.32133988</v>
      </c>
      <c r="R89" s="52">
        <f t="shared" si="37"/>
        <v>0.24990614997688398</v>
      </c>
      <c r="S89" s="52" t="str">
        <f t="shared" si="36"/>
        <v/>
      </c>
      <c r="T89" s="52" t="str">
        <f t="shared" si="38"/>
        <v/>
      </c>
      <c r="U89" s="52" t="str">
        <f t="shared" si="39"/>
        <v/>
      </c>
      <c r="V89" s="23"/>
      <c r="W89" s="22"/>
      <c r="X89" s="23"/>
      <c r="Y89" s="53">
        <f t="shared" si="40"/>
        <v>0</v>
      </c>
      <c r="Z89" s="54" t="str">
        <f t="shared" si="41"/>
        <v xml:space="preserve"> </v>
      </c>
      <c r="AA89" s="22" t="s">
        <v>123</v>
      </c>
      <c r="AB89" s="23">
        <f t="shared" si="42"/>
        <v>0</v>
      </c>
      <c r="AC89" s="21">
        <f t="shared" si="43"/>
        <v>0</v>
      </c>
      <c r="AD89" s="21">
        <f t="shared" si="44"/>
        <v>0</v>
      </c>
      <c r="AF89" s="21">
        <f t="shared" si="45"/>
        <v>0</v>
      </c>
      <c r="AG89" s="21">
        <f t="shared" si="46"/>
        <v>0</v>
      </c>
      <c r="AH89" s="21">
        <f t="shared" si="47"/>
        <v>0</v>
      </c>
    </row>
    <row r="90" spans="1:34" s="32" customFormat="1" x14ac:dyDescent="0.25">
      <c r="A90" s="24"/>
      <c r="B90" s="25"/>
      <c r="C90" s="26" t="s">
        <v>40</v>
      </c>
      <c r="D90" s="27"/>
      <c r="E90" s="28"/>
      <c r="F90" s="25"/>
      <c r="G90" s="25"/>
      <c r="H90" s="27"/>
      <c r="I90" s="24"/>
      <c r="J90" s="26"/>
      <c r="K90" s="29"/>
      <c r="L90" s="30"/>
      <c r="M90" s="29"/>
      <c r="N90" s="30"/>
      <c r="O90" s="29"/>
      <c r="P90" s="30"/>
      <c r="Q90" s="31"/>
      <c r="R90" s="55" t="str">
        <f t="shared" si="37"/>
        <v/>
      </c>
      <c r="S90" s="55">
        <f t="shared" si="36"/>
        <v>5754.4446992512021</v>
      </c>
      <c r="T90" s="55">
        <f t="shared" si="38"/>
        <v>5754.4446992512021</v>
      </c>
      <c r="U90" s="55" t="str">
        <f t="shared" si="39"/>
        <v/>
      </c>
      <c r="V90" s="34"/>
      <c r="W90" s="33"/>
      <c r="X90" s="34"/>
      <c r="Y90" s="56">
        <f t="shared" si="40"/>
        <v>0</v>
      </c>
      <c r="Z90" s="57" t="str">
        <f t="shared" si="41"/>
        <v xml:space="preserve"> </v>
      </c>
      <c r="AA90" s="33"/>
      <c r="AB90" s="34">
        <f>SUBTOTAL(9,AB6:AB89)</f>
        <v>14</v>
      </c>
      <c r="AC90" s="34">
        <f>SUBTOTAL(9,AC6:AC89)</f>
        <v>0</v>
      </c>
      <c r="AD90" s="34">
        <f>SUBTOTAL(9,AD6:AD89)</f>
        <v>14</v>
      </c>
      <c r="AF90" s="32">
        <f t="shared" si="45"/>
        <v>0</v>
      </c>
      <c r="AG90" s="32">
        <f t="shared" si="46"/>
        <v>0</v>
      </c>
      <c r="AH90" s="32">
        <f t="shared" si="47"/>
        <v>0</v>
      </c>
    </row>
    <row r="91" spans="1:34" s="21" customFormat="1" x14ac:dyDescent="0.25">
      <c r="A91" s="11">
        <v>114</v>
      </c>
      <c r="B91" s="12">
        <v>253</v>
      </c>
      <c r="C91" s="13" t="s">
        <v>48</v>
      </c>
      <c r="D91" s="14" t="s">
        <v>94</v>
      </c>
      <c r="E91" s="15">
        <v>625</v>
      </c>
      <c r="F91" s="16" t="s">
        <v>38</v>
      </c>
      <c r="G91" s="16">
        <v>113018</v>
      </c>
      <c r="H91" s="40" t="s">
        <v>95</v>
      </c>
      <c r="I91" s="11">
        <v>516619</v>
      </c>
      <c r="J91" s="17" t="s">
        <v>95</v>
      </c>
      <c r="K91" s="18">
        <v>-114.3</v>
      </c>
      <c r="L91" s="19">
        <v>49.517911779999999</v>
      </c>
      <c r="M91" s="18">
        <v>17.527423429999999</v>
      </c>
      <c r="N91" s="19">
        <v>49.517430109999999</v>
      </c>
      <c r="O91" s="18">
        <v>17.525877479999998</v>
      </c>
      <c r="P91" s="19">
        <v>49.518495969999996</v>
      </c>
      <c r="Q91" s="20">
        <v>17.528906880000001</v>
      </c>
      <c r="R91" s="52">
        <f t="shared" si="37"/>
        <v>0.24873953923324077</v>
      </c>
      <c r="S91" s="52">
        <f t="shared" si="36"/>
        <v>0.997868354608485</v>
      </c>
      <c r="T91" s="52">
        <f t="shared" si="38"/>
        <v>0.997868354608485</v>
      </c>
      <c r="U91" s="52">
        <f t="shared" si="39"/>
        <v>0.997868354608485</v>
      </c>
      <c r="V91" s="23"/>
      <c r="W91" s="38">
        <f>SUM(R91:R97)</f>
        <v>1.7426612488720661</v>
      </c>
      <c r="X91" s="53">
        <f>SUM(U91:U96)</f>
        <v>1.2471109225259609</v>
      </c>
      <c r="Y91" s="53">
        <f t="shared" si="40"/>
        <v>2.9897721713980268</v>
      </c>
      <c r="Z91" s="54" t="str">
        <f t="shared" si="41"/>
        <v xml:space="preserve"> </v>
      </c>
      <c r="AA91" s="22" t="s">
        <v>123</v>
      </c>
      <c r="AB91" s="23">
        <f t="shared" si="42"/>
        <v>1</v>
      </c>
      <c r="AC91" s="21">
        <f t="shared" si="43"/>
        <v>0</v>
      </c>
      <c r="AD91" s="21">
        <f t="shared" si="44"/>
        <v>1</v>
      </c>
      <c r="AF91" s="21">
        <f t="shared" si="45"/>
        <v>0</v>
      </c>
      <c r="AG91" s="21">
        <f t="shared" si="46"/>
        <v>0</v>
      </c>
      <c r="AH91" s="21">
        <f t="shared" si="47"/>
        <v>0</v>
      </c>
    </row>
    <row r="92" spans="1:34" s="21" customFormat="1" x14ac:dyDescent="0.25">
      <c r="A92" s="11">
        <v>114</v>
      </c>
      <c r="B92" s="12">
        <v>253</v>
      </c>
      <c r="C92" s="13" t="s">
        <v>48</v>
      </c>
      <c r="D92" s="14" t="s">
        <v>94</v>
      </c>
      <c r="E92" s="15">
        <v>626</v>
      </c>
      <c r="F92" s="16" t="s">
        <v>38</v>
      </c>
      <c r="G92" s="16">
        <v>180858</v>
      </c>
      <c r="H92" s="40" t="s">
        <v>96</v>
      </c>
      <c r="I92" s="11">
        <v>520420</v>
      </c>
      <c r="J92" s="17" t="s">
        <v>97</v>
      </c>
      <c r="K92" s="18">
        <v>-115.2</v>
      </c>
      <c r="L92" s="19">
        <v>49.524300150000002</v>
      </c>
      <c r="M92" s="18">
        <v>17.541633990000001</v>
      </c>
      <c r="N92" s="19">
        <v>49.52365468</v>
      </c>
      <c r="O92" s="18">
        <v>17.54021844</v>
      </c>
      <c r="P92" s="19">
        <v>49.524944150000003</v>
      </c>
      <c r="Q92" s="20">
        <v>17.5430466</v>
      </c>
      <c r="R92" s="52">
        <f t="shared" si="37"/>
        <v>0.24945874951342817</v>
      </c>
      <c r="S92" s="52">
        <f t="shared" si="36"/>
        <v>0</v>
      </c>
      <c r="T92" s="52">
        <f t="shared" si="38"/>
        <v>0</v>
      </c>
      <c r="U92" s="52">
        <f t="shared" si="39"/>
        <v>0</v>
      </c>
      <c r="V92" s="23"/>
      <c r="W92" s="22"/>
      <c r="X92" s="23"/>
      <c r="Y92" s="53">
        <f t="shared" si="40"/>
        <v>0</v>
      </c>
      <c r="Z92" s="54" t="str">
        <f t="shared" si="41"/>
        <v xml:space="preserve"> </v>
      </c>
      <c r="AA92" s="22" t="s">
        <v>123</v>
      </c>
      <c r="AB92" s="23">
        <f t="shared" si="42"/>
        <v>0</v>
      </c>
      <c r="AC92" s="21">
        <f t="shared" si="43"/>
        <v>0</v>
      </c>
      <c r="AD92" s="21">
        <f t="shared" si="44"/>
        <v>0</v>
      </c>
      <c r="AF92" s="21">
        <f t="shared" si="45"/>
        <v>0</v>
      </c>
      <c r="AG92" s="21">
        <f t="shared" si="46"/>
        <v>0</v>
      </c>
      <c r="AH92" s="21">
        <f t="shared" si="47"/>
        <v>0</v>
      </c>
    </row>
    <row r="93" spans="1:34" s="21" customFormat="1" x14ac:dyDescent="0.25">
      <c r="A93" s="11">
        <v>114</v>
      </c>
      <c r="B93" s="12">
        <v>253</v>
      </c>
      <c r="C93" s="13" t="s">
        <v>48</v>
      </c>
      <c r="D93" s="14" t="s">
        <v>94</v>
      </c>
      <c r="E93" s="15">
        <v>627</v>
      </c>
      <c r="F93" s="16" t="s">
        <v>38</v>
      </c>
      <c r="G93" s="16">
        <v>168319</v>
      </c>
      <c r="H93" s="40" t="s">
        <v>98</v>
      </c>
      <c r="I93" s="11">
        <v>514705</v>
      </c>
      <c r="J93" s="17" t="s">
        <v>94</v>
      </c>
      <c r="K93" s="18">
        <v>-118.4</v>
      </c>
      <c r="L93" s="19">
        <v>49.52558037</v>
      </c>
      <c r="M93" s="18">
        <v>17.544463820000001</v>
      </c>
      <c r="N93" s="19">
        <v>49.524944150000003</v>
      </c>
      <c r="O93" s="18">
        <v>17.5430466</v>
      </c>
      <c r="P93" s="19">
        <v>49.526183469999999</v>
      </c>
      <c r="Q93" s="20">
        <v>17.54592804</v>
      </c>
      <c r="R93" s="52">
        <f t="shared" si="37"/>
        <v>0.24948804846261718</v>
      </c>
      <c r="S93" s="52">
        <f t="shared" si="36"/>
        <v>0</v>
      </c>
      <c r="T93" s="52">
        <f t="shared" si="38"/>
        <v>0</v>
      </c>
      <c r="U93" s="52">
        <f t="shared" si="39"/>
        <v>0</v>
      </c>
      <c r="V93" s="23"/>
      <c r="W93" s="22"/>
      <c r="X93" s="23"/>
      <c r="Y93" s="53">
        <f t="shared" si="40"/>
        <v>0</v>
      </c>
      <c r="Z93" s="54" t="str">
        <f t="shared" si="41"/>
        <v xml:space="preserve"> </v>
      </c>
      <c r="AA93" s="22" t="s">
        <v>123</v>
      </c>
      <c r="AB93" s="23">
        <f t="shared" si="42"/>
        <v>0</v>
      </c>
      <c r="AC93" s="21">
        <f t="shared" si="43"/>
        <v>0</v>
      </c>
      <c r="AD93" s="21">
        <f t="shared" si="44"/>
        <v>0</v>
      </c>
      <c r="AF93" s="21">
        <f t="shared" si="45"/>
        <v>0</v>
      </c>
      <c r="AG93" s="21">
        <f t="shared" si="46"/>
        <v>0</v>
      </c>
      <c r="AH93" s="21">
        <f t="shared" si="47"/>
        <v>0</v>
      </c>
    </row>
    <row r="94" spans="1:34" s="21" customFormat="1" x14ac:dyDescent="0.25">
      <c r="A94" s="11">
        <v>114</v>
      </c>
      <c r="B94" s="12">
        <v>253</v>
      </c>
      <c r="C94" s="13" t="s">
        <v>48</v>
      </c>
      <c r="D94" s="14" t="s">
        <v>94</v>
      </c>
      <c r="E94" s="15">
        <v>628</v>
      </c>
      <c r="F94" s="16" t="s">
        <v>38</v>
      </c>
      <c r="G94" s="16">
        <v>168319</v>
      </c>
      <c r="H94" s="40" t="s">
        <v>98</v>
      </c>
      <c r="I94" s="11">
        <v>514705</v>
      </c>
      <c r="J94" s="17" t="s">
        <v>94</v>
      </c>
      <c r="K94" s="18">
        <v>-118</v>
      </c>
      <c r="L94" s="19">
        <v>49.526588940000003</v>
      </c>
      <c r="M94" s="18">
        <v>17.547559190000001</v>
      </c>
      <c r="N94" s="19">
        <v>49.526183469999999</v>
      </c>
      <c r="O94" s="18">
        <v>17.54592804</v>
      </c>
      <c r="P94" s="19">
        <v>49.526867549999999</v>
      </c>
      <c r="Q94" s="20">
        <v>17.54919864</v>
      </c>
      <c r="R94" s="52">
        <f t="shared" si="37"/>
        <v>0.24801230189414869</v>
      </c>
      <c r="S94" s="52">
        <f t="shared" si="36"/>
        <v>0</v>
      </c>
      <c r="T94" s="52">
        <f t="shared" si="38"/>
        <v>0</v>
      </c>
      <c r="U94" s="52">
        <f t="shared" si="39"/>
        <v>0</v>
      </c>
      <c r="V94" s="23"/>
      <c r="W94" s="22"/>
      <c r="X94" s="23"/>
      <c r="Y94" s="53">
        <f t="shared" si="40"/>
        <v>0</v>
      </c>
      <c r="Z94" s="54" t="str">
        <f t="shared" si="41"/>
        <v xml:space="preserve"> </v>
      </c>
      <c r="AA94" s="22" t="s">
        <v>123</v>
      </c>
      <c r="AB94" s="23">
        <f t="shared" si="42"/>
        <v>0</v>
      </c>
      <c r="AC94" s="21">
        <f t="shared" si="43"/>
        <v>0</v>
      </c>
      <c r="AD94" s="21">
        <f t="shared" si="44"/>
        <v>0</v>
      </c>
      <c r="AF94" s="21">
        <f t="shared" si="45"/>
        <v>0</v>
      </c>
      <c r="AG94" s="21">
        <f t="shared" si="46"/>
        <v>0</v>
      </c>
      <c r="AH94" s="21">
        <f t="shared" si="47"/>
        <v>0</v>
      </c>
    </row>
    <row r="95" spans="1:34" s="21" customFormat="1" x14ac:dyDescent="0.25">
      <c r="A95" s="11">
        <v>114</v>
      </c>
      <c r="B95" s="12">
        <v>253</v>
      </c>
      <c r="C95" s="13" t="s">
        <v>48</v>
      </c>
      <c r="D95" s="14" t="s">
        <v>94</v>
      </c>
      <c r="E95" s="15">
        <v>629</v>
      </c>
      <c r="F95" s="16" t="s">
        <v>38</v>
      </c>
      <c r="G95" s="16">
        <v>168319</v>
      </c>
      <c r="H95" s="40" t="s">
        <v>98</v>
      </c>
      <c r="I95" s="11">
        <v>514705</v>
      </c>
      <c r="J95" s="17" t="s">
        <v>94</v>
      </c>
      <c r="K95" s="18">
        <v>-119</v>
      </c>
      <c r="L95" s="19">
        <v>49.526926840000002</v>
      </c>
      <c r="M95" s="18">
        <v>17.550938030000001</v>
      </c>
      <c r="N95" s="19">
        <v>49.526867549999999</v>
      </c>
      <c r="O95" s="18">
        <v>17.54919864</v>
      </c>
      <c r="P95" s="19">
        <v>49.526932160000001</v>
      </c>
      <c r="Q95" s="20">
        <v>17.552640239999999</v>
      </c>
      <c r="R95" s="52">
        <f t="shared" si="37"/>
        <v>0.2485035107554654</v>
      </c>
      <c r="S95" s="52">
        <f t="shared" ref="S95:S133" si="48">IF(ISBLANK(N96),"",ACOS(COS(RADIANS(90-N96))*COS(RADIANS(90-P95))+SIN(RADIANS(90-N96)) *SIN(RADIANS(90-P95))*COS(RADIANS(O96-Q95)))*6371)</f>
        <v>0</v>
      </c>
      <c r="T95" s="52">
        <f t="shared" si="38"/>
        <v>0</v>
      </c>
      <c r="U95" s="52">
        <f t="shared" si="39"/>
        <v>0</v>
      </c>
      <c r="V95" s="23"/>
      <c r="W95" s="22"/>
      <c r="X95" s="23"/>
      <c r="Y95" s="53">
        <f t="shared" si="40"/>
        <v>0</v>
      </c>
      <c r="Z95" s="54" t="str">
        <f t="shared" si="41"/>
        <v xml:space="preserve"> </v>
      </c>
      <c r="AA95" s="22" t="s">
        <v>123</v>
      </c>
      <c r="AB95" s="23">
        <f t="shared" si="42"/>
        <v>0</v>
      </c>
      <c r="AC95" s="21">
        <f t="shared" si="43"/>
        <v>0</v>
      </c>
      <c r="AD95" s="21">
        <f t="shared" si="44"/>
        <v>0</v>
      </c>
      <c r="AF95" s="21">
        <f t="shared" si="45"/>
        <v>0</v>
      </c>
      <c r="AG95" s="21">
        <f t="shared" si="46"/>
        <v>0</v>
      </c>
      <c r="AH95" s="21">
        <f t="shared" si="47"/>
        <v>0</v>
      </c>
    </row>
    <row r="96" spans="1:34" s="21" customFormat="1" x14ac:dyDescent="0.25">
      <c r="A96" s="11">
        <v>114</v>
      </c>
      <c r="B96" s="12">
        <v>253</v>
      </c>
      <c r="C96" s="13" t="s">
        <v>48</v>
      </c>
      <c r="D96" s="14" t="s">
        <v>94</v>
      </c>
      <c r="E96" s="15">
        <v>630</v>
      </c>
      <c r="F96" s="16" t="s">
        <v>38</v>
      </c>
      <c r="G96" s="16">
        <v>113018</v>
      </c>
      <c r="H96" s="40" t="s">
        <v>95</v>
      </c>
      <c r="I96" s="11">
        <v>516619</v>
      </c>
      <c r="J96" s="17" t="s">
        <v>95</v>
      </c>
      <c r="K96" s="18">
        <v>-118.5</v>
      </c>
      <c r="L96" s="19">
        <v>49.526921489999999</v>
      </c>
      <c r="M96" s="18">
        <v>17.554372140000002</v>
      </c>
      <c r="N96" s="19">
        <v>49.526932160000001</v>
      </c>
      <c r="O96" s="18">
        <v>17.552640239999999</v>
      </c>
      <c r="P96" s="19">
        <v>49.526910780000001</v>
      </c>
      <c r="Q96" s="20">
        <v>17.556093359999998</v>
      </c>
      <c r="R96" s="52">
        <f t="shared" si="37"/>
        <v>0.24924231479483527</v>
      </c>
      <c r="S96" s="52">
        <f t="shared" si="48"/>
        <v>0.2492425679174759</v>
      </c>
      <c r="T96" s="52">
        <f t="shared" si="38"/>
        <v>0.2492425679174759</v>
      </c>
      <c r="U96" s="52">
        <f t="shared" si="39"/>
        <v>0.2492425679174759</v>
      </c>
      <c r="V96" s="23"/>
      <c r="W96" s="22"/>
      <c r="X96" s="23"/>
      <c r="Y96" s="53">
        <f t="shared" si="40"/>
        <v>0</v>
      </c>
      <c r="Z96" s="54" t="str">
        <f t="shared" si="41"/>
        <v xml:space="preserve"> </v>
      </c>
      <c r="AA96" s="22" t="s">
        <v>123</v>
      </c>
      <c r="AB96" s="23">
        <f t="shared" si="42"/>
        <v>0</v>
      </c>
      <c r="AC96" s="21">
        <f t="shared" si="43"/>
        <v>0</v>
      </c>
      <c r="AD96" s="21">
        <f t="shared" si="44"/>
        <v>0</v>
      </c>
      <c r="AF96" s="21">
        <f t="shared" si="45"/>
        <v>0</v>
      </c>
      <c r="AG96" s="21">
        <f t="shared" si="46"/>
        <v>0</v>
      </c>
      <c r="AH96" s="21">
        <f t="shared" si="47"/>
        <v>0</v>
      </c>
    </row>
    <row r="97" spans="1:34" s="21" customFormat="1" x14ac:dyDescent="0.25">
      <c r="A97" s="11">
        <v>114</v>
      </c>
      <c r="B97" s="12">
        <v>253</v>
      </c>
      <c r="C97" s="13" t="s">
        <v>48</v>
      </c>
      <c r="D97" s="14" t="s">
        <v>94</v>
      </c>
      <c r="E97" s="15">
        <v>631</v>
      </c>
      <c r="F97" s="16" t="s">
        <v>38</v>
      </c>
      <c r="G97" s="16">
        <v>315583</v>
      </c>
      <c r="H97" s="40" t="s">
        <v>99</v>
      </c>
      <c r="I97" s="11">
        <v>514705</v>
      </c>
      <c r="J97" s="17" t="s">
        <v>94</v>
      </c>
      <c r="K97" s="18">
        <v>-114.6</v>
      </c>
      <c r="L97" s="19">
        <v>49.526878439999997</v>
      </c>
      <c r="M97" s="18">
        <v>17.561277929999999</v>
      </c>
      <c r="N97" s="19">
        <v>49.526889279999999</v>
      </c>
      <c r="O97" s="18">
        <v>17.559546480000002</v>
      </c>
      <c r="P97" s="19">
        <v>49.526867670000001</v>
      </c>
      <c r="Q97" s="20">
        <v>17.56299924</v>
      </c>
      <c r="R97" s="52">
        <f t="shared" si="37"/>
        <v>0.2492167842183306</v>
      </c>
      <c r="S97" s="52" t="str">
        <f t="shared" si="48"/>
        <v/>
      </c>
      <c r="T97" s="52" t="str">
        <f t="shared" si="38"/>
        <v/>
      </c>
      <c r="U97" s="52" t="str">
        <f t="shared" si="39"/>
        <v/>
      </c>
      <c r="V97" s="23"/>
      <c r="W97" s="22"/>
      <c r="X97" s="23"/>
      <c r="Y97" s="53">
        <f t="shared" si="40"/>
        <v>0</v>
      </c>
      <c r="Z97" s="54" t="str">
        <f t="shared" si="41"/>
        <v xml:space="preserve"> </v>
      </c>
      <c r="AA97" s="22" t="s">
        <v>123</v>
      </c>
      <c r="AB97" s="23">
        <f t="shared" si="42"/>
        <v>0</v>
      </c>
      <c r="AC97" s="21">
        <f t="shared" si="43"/>
        <v>0</v>
      </c>
      <c r="AD97" s="21">
        <f t="shared" si="44"/>
        <v>0</v>
      </c>
      <c r="AF97" s="21">
        <f t="shared" si="45"/>
        <v>0</v>
      </c>
      <c r="AG97" s="21">
        <f t="shared" si="46"/>
        <v>0</v>
      </c>
      <c r="AH97" s="21">
        <f t="shared" si="47"/>
        <v>0</v>
      </c>
    </row>
    <row r="98" spans="1:34" s="21" customFormat="1" x14ac:dyDescent="0.25">
      <c r="A98" s="11"/>
      <c r="B98" s="12"/>
      <c r="C98" s="13"/>
      <c r="D98" s="14"/>
      <c r="E98" s="15"/>
      <c r="F98" s="16"/>
      <c r="G98" s="16"/>
      <c r="H98" s="40"/>
      <c r="I98" s="11"/>
      <c r="J98" s="17"/>
      <c r="K98" s="18"/>
      <c r="L98" s="19"/>
      <c r="M98" s="18"/>
      <c r="N98" s="19"/>
      <c r="O98" s="18"/>
      <c r="P98" s="19"/>
      <c r="Q98" s="20"/>
      <c r="R98" s="52" t="str">
        <f t="shared" si="37"/>
        <v/>
      </c>
      <c r="S98" s="52">
        <f t="shared" si="48"/>
        <v>5758.286124926125</v>
      </c>
      <c r="T98" s="52">
        <f t="shared" si="38"/>
        <v>5758.286124926125</v>
      </c>
      <c r="U98" s="52" t="str">
        <f t="shared" si="39"/>
        <v/>
      </c>
      <c r="V98" s="23"/>
      <c r="W98" s="22"/>
      <c r="X98" s="23"/>
      <c r="Y98" s="53">
        <f t="shared" si="40"/>
        <v>0</v>
      </c>
      <c r="Z98" s="54" t="str">
        <f t="shared" si="41"/>
        <v xml:space="preserve"> </v>
      </c>
      <c r="AA98" s="22"/>
      <c r="AB98" s="23">
        <f t="shared" si="42"/>
        <v>0</v>
      </c>
      <c r="AC98" s="21">
        <f t="shared" si="43"/>
        <v>0</v>
      </c>
      <c r="AD98" s="21">
        <f t="shared" si="44"/>
        <v>0</v>
      </c>
      <c r="AF98" s="21">
        <f t="shared" si="45"/>
        <v>0</v>
      </c>
      <c r="AG98" s="21">
        <f t="shared" si="46"/>
        <v>0</v>
      </c>
      <c r="AH98" s="21">
        <f t="shared" si="47"/>
        <v>0</v>
      </c>
    </row>
    <row r="99" spans="1:34" s="21" customFormat="1" x14ac:dyDescent="0.25">
      <c r="A99" s="11">
        <v>115</v>
      </c>
      <c r="B99" s="12">
        <v>254</v>
      </c>
      <c r="C99" s="13" t="s">
        <v>48</v>
      </c>
      <c r="D99" s="14" t="s">
        <v>100</v>
      </c>
      <c r="E99" s="15">
        <v>632</v>
      </c>
      <c r="F99" s="16" t="s">
        <v>38</v>
      </c>
      <c r="G99" s="16">
        <v>328740</v>
      </c>
      <c r="H99" s="40" t="s">
        <v>101</v>
      </c>
      <c r="I99" s="11">
        <v>514705</v>
      </c>
      <c r="J99" s="17" t="s">
        <v>94</v>
      </c>
      <c r="K99" s="18">
        <v>-117.9</v>
      </c>
      <c r="L99" s="19">
        <v>49.534582620000002</v>
      </c>
      <c r="M99" s="18">
        <v>17.603219660000001</v>
      </c>
      <c r="N99" s="19">
        <v>49.534420330000003</v>
      </c>
      <c r="O99" s="18">
        <v>17.601511680000002</v>
      </c>
      <c r="P99" s="19">
        <v>49.534745200000003</v>
      </c>
      <c r="Q99" s="20">
        <v>17.604929160000001</v>
      </c>
      <c r="R99" s="52">
        <f t="shared" si="37"/>
        <v>0.24925157169337053</v>
      </c>
      <c r="S99" s="52">
        <f t="shared" si="48"/>
        <v>1.2462086396485856</v>
      </c>
      <c r="T99" s="52">
        <f t="shared" si="38"/>
        <v>1.2462086396485856</v>
      </c>
      <c r="U99" s="52">
        <f t="shared" si="39"/>
        <v>1.2462086396485856</v>
      </c>
      <c r="V99" s="23"/>
      <c r="W99" s="38">
        <f>SUM(R99:R100)</f>
        <v>0.49848394216923864</v>
      </c>
      <c r="X99" s="53">
        <f>+U99</f>
        <v>1.2462086396485856</v>
      </c>
      <c r="Y99" s="53">
        <f t="shared" si="40"/>
        <v>1.7446925818178243</v>
      </c>
      <c r="Z99" s="54" t="str">
        <f t="shared" si="41"/>
        <v xml:space="preserve"> </v>
      </c>
      <c r="AA99" s="22" t="s">
        <v>123</v>
      </c>
      <c r="AB99" s="23">
        <f t="shared" si="42"/>
        <v>1</v>
      </c>
      <c r="AC99" s="21">
        <f t="shared" si="43"/>
        <v>0</v>
      </c>
      <c r="AD99" s="21">
        <f t="shared" si="44"/>
        <v>1</v>
      </c>
      <c r="AF99" s="21">
        <f t="shared" si="45"/>
        <v>0</v>
      </c>
      <c r="AG99" s="21">
        <f t="shared" si="46"/>
        <v>0</v>
      </c>
      <c r="AH99" s="21">
        <f t="shared" si="47"/>
        <v>0</v>
      </c>
    </row>
    <row r="100" spans="1:34" s="21" customFormat="1" x14ac:dyDescent="0.25">
      <c r="A100" s="11">
        <v>115</v>
      </c>
      <c r="B100" s="12">
        <v>254</v>
      </c>
      <c r="C100" s="13" t="s">
        <v>48</v>
      </c>
      <c r="D100" s="14" t="s">
        <v>100</v>
      </c>
      <c r="E100" s="15">
        <v>633</v>
      </c>
      <c r="F100" s="16" t="s">
        <v>38</v>
      </c>
      <c r="G100" s="16">
        <v>59404</v>
      </c>
      <c r="H100" s="40" t="s">
        <v>100</v>
      </c>
      <c r="I100" s="11">
        <v>556998</v>
      </c>
      <c r="J100" s="17" t="s">
        <v>100</v>
      </c>
      <c r="K100" s="18">
        <v>-115</v>
      </c>
      <c r="L100" s="19">
        <v>49.53653001</v>
      </c>
      <c r="M100" s="18">
        <v>17.623724639999999</v>
      </c>
      <c r="N100" s="19">
        <v>49.536368000000003</v>
      </c>
      <c r="O100" s="18">
        <v>17.622016559999999</v>
      </c>
      <c r="P100" s="19">
        <v>49.536692279999997</v>
      </c>
      <c r="Q100" s="20">
        <v>17.625434039999998</v>
      </c>
      <c r="R100" s="52">
        <f t="shared" si="37"/>
        <v>0.2492323704758681</v>
      </c>
      <c r="S100" s="52" t="str">
        <f t="shared" si="48"/>
        <v/>
      </c>
      <c r="T100" s="52" t="str">
        <f t="shared" si="38"/>
        <v/>
      </c>
      <c r="U100" s="52" t="str">
        <f t="shared" si="39"/>
        <v/>
      </c>
      <c r="V100" s="23"/>
      <c r="W100" s="22"/>
      <c r="X100" s="23"/>
      <c r="Y100" s="53">
        <f t="shared" si="40"/>
        <v>0</v>
      </c>
      <c r="Z100" s="54" t="str">
        <f t="shared" si="41"/>
        <v xml:space="preserve"> </v>
      </c>
      <c r="AA100" s="22" t="s">
        <v>123</v>
      </c>
      <c r="AB100" s="23">
        <f t="shared" si="42"/>
        <v>0</v>
      </c>
      <c r="AC100" s="21">
        <f t="shared" si="43"/>
        <v>0</v>
      </c>
      <c r="AD100" s="21">
        <f t="shared" si="44"/>
        <v>0</v>
      </c>
      <c r="AF100" s="21">
        <f t="shared" si="45"/>
        <v>0</v>
      </c>
      <c r="AG100" s="21">
        <f t="shared" si="46"/>
        <v>0</v>
      </c>
      <c r="AH100" s="21">
        <f t="shared" si="47"/>
        <v>0</v>
      </c>
    </row>
    <row r="101" spans="1:34" s="21" customFormat="1" x14ac:dyDescent="0.25">
      <c r="A101" s="11"/>
      <c r="B101" s="12"/>
      <c r="C101" s="13"/>
      <c r="D101" s="14"/>
      <c r="E101" s="15"/>
      <c r="F101" s="16"/>
      <c r="G101" s="16"/>
      <c r="H101" s="40"/>
      <c r="I101" s="11"/>
      <c r="J101" s="17"/>
      <c r="K101" s="18"/>
      <c r="L101" s="19"/>
      <c r="M101" s="18"/>
      <c r="N101" s="19"/>
      <c r="O101" s="18"/>
      <c r="P101" s="19"/>
      <c r="Q101" s="20"/>
      <c r="R101" s="52" t="str">
        <f t="shared" si="37"/>
        <v/>
      </c>
      <c r="S101" s="52">
        <f t="shared" si="48"/>
        <v>5763.4207145283699</v>
      </c>
      <c r="T101" s="52">
        <f t="shared" si="38"/>
        <v>5763.4207145283699</v>
      </c>
      <c r="U101" s="52" t="str">
        <f t="shared" si="39"/>
        <v/>
      </c>
      <c r="V101" s="23"/>
      <c r="W101" s="22"/>
      <c r="X101" s="23"/>
      <c r="Y101" s="53">
        <f t="shared" si="40"/>
        <v>0</v>
      </c>
      <c r="Z101" s="54" t="str">
        <f t="shared" si="41"/>
        <v xml:space="preserve"> </v>
      </c>
      <c r="AA101" s="22"/>
      <c r="AB101" s="23">
        <f t="shared" si="42"/>
        <v>0</v>
      </c>
      <c r="AC101" s="21">
        <f t="shared" si="43"/>
        <v>0</v>
      </c>
      <c r="AD101" s="21">
        <f t="shared" si="44"/>
        <v>0</v>
      </c>
      <c r="AF101" s="21">
        <f t="shared" si="45"/>
        <v>0</v>
      </c>
      <c r="AG101" s="21">
        <f t="shared" si="46"/>
        <v>0</v>
      </c>
      <c r="AH101" s="21">
        <f t="shared" si="47"/>
        <v>0</v>
      </c>
    </row>
    <row r="102" spans="1:34" s="21" customFormat="1" x14ac:dyDescent="0.25">
      <c r="A102" s="11">
        <v>116</v>
      </c>
      <c r="B102" s="12">
        <v>255</v>
      </c>
      <c r="C102" s="13" t="s">
        <v>48</v>
      </c>
      <c r="D102" s="14" t="s">
        <v>102</v>
      </c>
      <c r="E102" s="15">
        <v>634</v>
      </c>
      <c r="F102" s="16" t="s">
        <v>38</v>
      </c>
      <c r="G102" s="16">
        <v>31941</v>
      </c>
      <c r="H102" s="40" t="s">
        <v>102</v>
      </c>
      <c r="I102" s="11">
        <v>513750</v>
      </c>
      <c r="J102" s="17" t="s">
        <v>49</v>
      </c>
      <c r="K102" s="18">
        <v>-114.5</v>
      </c>
      <c r="L102" s="19">
        <v>49.559163660000003</v>
      </c>
      <c r="M102" s="18">
        <v>17.697399229999998</v>
      </c>
      <c r="N102" s="19">
        <v>49.558936809999999</v>
      </c>
      <c r="O102" s="18">
        <v>17.695634760000001</v>
      </c>
      <c r="P102" s="19">
        <v>49.559257780000003</v>
      </c>
      <c r="Q102" s="20">
        <v>17.69904288</v>
      </c>
      <c r="R102" s="52">
        <f t="shared" si="37"/>
        <v>0.2483985291581039</v>
      </c>
      <c r="S102" s="52">
        <f t="shared" si="48"/>
        <v>0</v>
      </c>
      <c r="T102" s="52">
        <f t="shared" si="38"/>
        <v>0</v>
      </c>
      <c r="U102" s="52">
        <f t="shared" si="39"/>
        <v>0</v>
      </c>
      <c r="V102" s="23"/>
      <c r="W102" s="38">
        <f>SUM(R102:R104)</f>
        <v>0.7456553738327687</v>
      </c>
      <c r="X102" s="53">
        <f>SUM(U102:U103)</f>
        <v>0</v>
      </c>
      <c r="Y102" s="53">
        <f t="shared" si="40"/>
        <v>0.7456553738327687</v>
      </c>
      <c r="Z102" s="54" t="str">
        <f t="shared" si="41"/>
        <v xml:space="preserve"> </v>
      </c>
      <c r="AA102" s="22" t="s">
        <v>123</v>
      </c>
      <c r="AB102" s="23">
        <f t="shared" si="42"/>
        <v>1</v>
      </c>
      <c r="AC102" s="21">
        <f t="shared" si="43"/>
        <v>0</v>
      </c>
      <c r="AD102" s="21">
        <f t="shared" si="44"/>
        <v>1</v>
      </c>
      <c r="AF102" s="21">
        <f t="shared" si="45"/>
        <v>0</v>
      </c>
      <c r="AG102" s="21">
        <f t="shared" si="46"/>
        <v>0</v>
      </c>
      <c r="AH102" s="21">
        <f t="shared" si="47"/>
        <v>0</v>
      </c>
    </row>
    <row r="103" spans="1:34" s="21" customFormat="1" x14ac:dyDescent="0.25">
      <c r="A103" s="11">
        <v>116</v>
      </c>
      <c r="B103" s="12">
        <v>255</v>
      </c>
      <c r="C103" s="13" t="s">
        <v>48</v>
      </c>
      <c r="D103" s="14" t="s">
        <v>102</v>
      </c>
      <c r="E103" s="15">
        <v>635</v>
      </c>
      <c r="F103" s="16" t="s">
        <v>38</v>
      </c>
      <c r="G103" s="16">
        <v>31941</v>
      </c>
      <c r="H103" s="40" t="s">
        <v>102</v>
      </c>
      <c r="I103" s="11">
        <v>513750</v>
      </c>
      <c r="J103" s="17" t="s">
        <v>49</v>
      </c>
      <c r="K103" s="18">
        <v>-119.4</v>
      </c>
      <c r="L103" s="19">
        <v>49.559396079999999</v>
      </c>
      <c r="M103" s="18">
        <v>17.700812689999999</v>
      </c>
      <c r="N103" s="19">
        <v>49.559257780000003</v>
      </c>
      <c r="O103" s="18">
        <v>17.69904288</v>
      </c>
      <c r="P103" s="19">
        <v>49.559106700000001</v>
      </c>
      <c r="Q103" s="20">
        <v>17.70248196</v>
      </c>
      <c r="R103" s="52">
        <f t="shared" si="37"/>
        <v>0.24862200613673791</v>
      </c>
      <c r="S103" s="52">
        <f t="shared" si="48"/>
        <v>0</v>
      </c>
      <c r="T103" s="52">
        <f t="shared" si="38"/>
        <v>0</v>
      </c>
      <c r="U103" s="52">
        <f t="shared" si="39"/>
        <v>0</v>
      </c>
      <c r="V103" s="23"/>
      <c r="W103" s="22"/>
      <c r="X103" s="23"/>
      <c r="Y103" s="53">
        <f t="shared" si="40"/>
        <v>0</v>
      </c>
      <c r="Z103" s="54" t="str">
        <f t="shared" si="41"/>
        <v xml:space="preserve"> </v>
      </c>
      <c r="AA103" s="22" t="s">
        <v>123</v>
      </c>
      <c r="AB103" s="23">
        <f t="shared" si="42"/>
        <v>0</v>
      </c>
      <c r="AC103" s="21">
        <f t="shared" si="43"/>
        <v>0</v>
      </c>
      <c r="AD103" s="21">
        <f t="shared" si="44"/>
        <v>0</v>
      </c>
      <c r="AF103" s="21">
        <f t="shared" si="45"/>
        <v>0</v>
      </c>
      <c r="AG103" s="21">
        <f t="shared" si="46"/>
        <v>0</v>
      </c>
      <c r="AH103" s="21">
        <f t="shared" si="47"/>
        <v>0</v>
      </c>
    </row>
    <row r="104" spans="1:34" s="21" customFormat="1" x14ac:dyDescent="0.25">
      <c r="A104" s="11">
        <v>116</v>
      </c>
      <c r="B104" s="12">
        <v>255</v>
      </c>
      <c r="C104" s="13" t="s">
        <v>48</v>
      </c>
      <c r="D104" s="14" t="s">
        <v>102</v>
      </c>
      <c r="E104" s="15">
        <v>636</v>
      </c>
      <c r="F104" s="16" t="s">
        <v>38</v>
      </c>
      <c r="G104" s="16">
        <v>31941</v>
      </c>
      <c r="H104" s="40" t="s">
        <v>102</v>
      </c>
      <c r="I104" s="11">
        <v>513750</v>
      </c>
      <c r="J104" s="17" t="s">
        <v>49</v>
      </c>
      <c r="K104" s="18">
        <v>-114.1</v>
      </c>
      <c r="L104" s="19">
        <v>49.55880586</v>
      </c>
      <c r="M104" s="18">
        <v>17.702641790000001</v>
      </c>
      <c r="N104" s="19">
        <v>49.559106700000001</v>
      </c>
      <c r="O104" s="18">
        <v>17.70248196</v>
      </c>
      <c r="P104" s="19">
        <v>49.558300350000003</v>
      </c>
      <c r="Q104" s="20">
        <v>17.70569712</v>
      </c>
      <c r="R104" s="52">
        <f t="shared" si="37"/>
        <v>0.24863483853792689</v>
      </c>
      <c r="S104" s="52" t="e">
        <f>IF(ISBLANK(#REF!),"",ACOS(COS(RADIANS(90-#REF!))*COS(RADIANS(90-P104))+SIN(RADIANS(90-#REF!)) *SIN(RADIANS(90-P104))*COS(RADIANS(#REF!-Q104)))*6371)</f>
        <v>#REF!</v>
      </c>
      <c r="T104" s="52">
        <f t="shared" si="38"/>
        <v>0</v>
      </c>
      <c r="U104" s="52">
        <f t="shared" si="39"/>
        <v>0</v>
      </c>
      <c r="V104" s="23"/>
      <c r="W104" s="22"/>
      <c r="X104" s="23"/>
      <c r="Y104" s="53">
        <f t="shared" si="40"/>
        <v>0</v>
      </c>
      <c r="Z104" s="54" t="str">
        <f t="shared" si="41"/>
        <v xml:space="preserve"> </v>
      </c>
      <c r="AA104" s="22" t="s">
        <v>123</v>
      </c>
      <c r="AB104" s="23">
        <f t="shared" si="42"/>
        <v>0</v>
      </c>
      <c r="AC104" s="21">
        <f t="shared" si="43"/>
        <v>0</v>
      </c>
      <c r="AD104" s="21">
        <f t="shared" si="44"/>
        <v>0</v>
      </c>
      <c r="AF104" s="21">
        <f t="shared" si="45"/>
        <v>0</v>
      </c>
      <c r="AG104" s="21">
        <f t="shared" si="46"/>
        <v>0</v>
      </c>
      <c r="AH104" s="21">
        <f t="shared" si="47"/>
        <v>0</v>
      </c>
    </row>
    <row r="105" spans="1:34" s="21" customFormat="1" x14ac:dyDescent="0.25">
      <c r="A105" s="11"/>
      <c r="B105" s="12"/>
      <c r="C105" s="13"/>
      <c r="D105" s="14"/>
      <c r="E105" s="15"/>
      <c r="F105" s="16"/>
      <c r="G105" s="16"/>
      <c r="H105" s="40"/>
      <c r="I105" s="11"/>
      <c r="J105" s="17"/>
      <c r="K105" s="18"/>
      <c r="L105" s="19"/>
      <c r="M105" s="18"/>
      <c r="N105" s="19"/>
      <c r="O105" s="18"/>
      <c r="P105" s="19"/>
      <c r="Q105" s="20"/>
      <c r="R105" s="52" t="str">
        <f t="shared" ref="R105:R135" si="49">IF(ISBLANK(N105),"",ACOS(COS(RADIANS(90-N105))*COS(RADIANS(90-P105))+SIN(RADIANS(90-N105)) *SIN(RADIANS(90-P105))*COS(RADIANS(O105-Q105)))*6371)</f>
        <v/>
      </c>
      <c r="S105" s="52">
        <f t="shared" si="48"/>
        <v>5780.0973939172136</v>
      </c>
      <c r="T105" s="52">
        <f t="shared" ref="T105:T135" si="50">IF(ISERR(S105),0,S105)</f>
        <v>5780.0973939172136</v>
      </c>
      <c r="U105" s="52" t="str">
        <f t="shared" ref="U105:U135" si="51">(IF(R105="","",T105))</f>
        <v/>
      </c>
      <c r="V105" s="23"/>
      <c r="W105" s="22"/>
      <c r="X105" s="23"/>
      <c r="Y105" s="53">
        <f t="shared" ref="Y105:Y135" si="52">+W105+X105</f>
        <v>0</v>
      </c>
      <c r="Z105" s="54" t="str">
        <f t="shared" ref="Z105:Z135" si="53">IF(+Y105&gt;4,"!!!!!!"," ")</f>
        <v xml:space="preserve"> </v>
      </c>
      <c r="AA105" s="22"/>
      <c r="AB105" s="23">
        <f t="shared" ref="AB105:AB134" si="54">IF(Y105=0,0,1)</f>
        <v>0</v>
      </c>
      <c r="AC105" s="21">
        <f t="shared" ref="AC105:AC134" si="55">IF(AA105="Správa Železnic",1*AB105,0)</f>
        <v>0</v>
      </c>
      <c r="AD105" s="21">
        <f t="shared" ref="AD105:AD134" si="56">IF(AA105="Podnikatelské subjekty",1*AB105,0)</f>
        <v>0</v>
      </c>
      <c r="AF105" s="21">
        <f t="shared" ref="AF105:AF135" si="57">IF(C105="Česká Třebová - Brno",1,0)</f>
        <v>0</v>
      </c>
      <c r="AG105" s="21">
        <f t="shared" ref="AG105:AG135" si="58">IF(AA105="Správa Železnic",1,0)</f>
        <v>0</v>
      </c>
      <c r="AH105" s="21">
        <f t="shared" ref="AH105:AH135" si="59">+AF105*AG105*AB105</f>
        <v>0</v>
      </c>
    </row>
    <row r="106" spans="1:34" s="21" customFormat="1" x14ac:dyDescent="0.25">
      <c r="A106" s="11">
        <v>120</v>
      </c>
      <c r="B106" s="12">
        <v>264</v>
      </c>
      <c r="C106" s="13" t="s">
        <v>48</v>
      </c>
      <c r="D106" s="14" t="s">
        <v>103</v>
      </c>
      <c r="E106" s="15">
        <v>659</v>
      </c>
      <c r="F106" s="16" t="s">
        <v>38</v>
      </c>
      <c r="G106" s="16">
        <v>159166</v>
      </c>
      <c r="H106" s="40" t="s">
        <v>104</v>
      </c>
      <c r="I106" s="11">
        <v>599930</v>
      </c>
      <c r="J106" s="17" t="s">
        <v>104</v>
      </c>
      <c r="K106" s="18">
        <v>-122</v>
      </c>
      <c r="L106" s="19">
        <v>49.652493040000003</v>
      </c>
      <c r="M106" s="18">
        <v>17.95303303</v>
      </c>
      <c r="N106" s="19">
        <v>49.651595839999999</v>
      </c>
      <c r="O106" s="18">
        <v>17.951990760000001</v>
      </c>
      <c r="P106" s="19">
        <v>49.653390029999997</v>
      </c>
      <c r="Q106" s="20">
        <v>17.95407552</v>
      </c>
      <c r="R106" s="52">
        <f t="shared" si="49"/>
        <v>0.24965330090902427</v>
      </c>
      <c r="S106" s="52">
        <f t="shared" si="48"/>
        <v>0</v>
      </c>
      <c r="T106" s="52">
        <f t="shared" si="50"/>
        <v>0</v>
      </c>
      <c r="U106" s="52">
        <f t="shared" si="51"/>
        <v>0</v>
      </c>
      <c r="V106" s="23"/>
      <c r="W106" s="38">
        <f>SUM(R106:R111)</f>
        <v>1.4978686672227246</v>
      </c>
      <c r="X106" s="53">
        <f>SUM(U106:U110)</f>
        <v>1.8987059593200684E-4</v>
      </c>
      <c r="Y106" s="53">
        <f t="shared" si="52"/>
        <v>1.4980585378186566</v>
      </c>
      <c r="Z106" s="54" t="str">
        <f t="shared" si="53"/>
        <v xml:space="preserve"> </v>
      </c>
      <c r="AA106" s="22" t="s">
        <v>123</v>
      </c>
      <c r="AB106" s="23">
        <f t="shared" si="54"/>
        <v>1</v>
      </c>
      <c r="AC106" s="21">
        <f t="shared" si="55"/>
        <v>0</v>
      </c>
      <c r="AD106" s="21">
        <f t="shared" si="56"/>
        <v>1</v>
      </c>
      <c r="AF106" s="21">
        <f t="shared" si="57"/>
        <v>0</v>
      </c>
      <c r="AG106" s="21">
        <f t="shared" si="58"/>
        <v>0</v>
      </c>
      <c r="AH106" s="21">
        <f t="shared" si="59"/>
        <v>0</v>
      </c>
    </row>
    <row r="107" spans="1:34" s="21" customFormat="1" x14ac:dyDescent="0.25">
      <c r="A107" s="11">
        <v>120</v>
      </c>
      <c r="B107" s="12">
        <v>264</v>
      </c>
      <c r="C107" s="13" t="s">
        <v>48</v>
      </c>
      <c r="D107" s="14" t="s">
        <v>103</v>
      </c>
      <c r="E107" s="15">
        <v>660</v>
      </c>
      <c r="F107" s="16" t="s">
        <v>38</v>
      </c>
      <c r="G107" s="16">
        <v>159166</v>
      </c>
      <c r="H107" s="40" t="s">
        <v>104</v>
      </c>
      <c r="I107" s="11">
        <v>599930</v>
      </c>
      <c r="J107" s="17" t="s">
        <v>104</v>
      </c>
      <c r="K107" s="18">
        <v>-121.7</v>
      </c>
      <c r="L107" s="19">
        <v>49.654286829999997</v>
      </c>
      <c r="M107" s="18">
        <v>17.95511754</v>
      </c>
      <c r="N107" s="19">
        <v>49.653390029999997</v>
      </c>
      <c r="O107" s="18">
        <v>17.95407552</v>
      </c>
      <c r="P107" s="19">
        <v>49.655184149999997</v>
      </c>
      <c r="Q107" s="20">
        <v>17.956160279999999</v>
      </c>
      <c r="R107" s="52">
        <f t="shared" si="49"/>
        <v>0.24964373398512052</v>
      </c>
      <c r="S107" s="52">
        <f t="shared" si="48"/>
        <v>0</v>
      </c>
      <c r="T107" s="52">
        <f t="shared" si="50"/>
        <v>0</v>
      </c>
      <c r="U107" s="52">
        <f t="shared" si="51"/>
        <v>0</v>
      </c>
      <c r="V107" s="23"/>
      <c r="W107" s="22"/>
      <c r="X107" s="23"/>
      <c r="Y107" s="53">
        <f t="shared" si="52"/>
        <v>0</v>
      </c>
      <c r="Z107" s="54" t="str">
        <f t="shared" si="53"/>
        <v xml:space="preserve"> </v>
      </c>
      <c r="AA107" s="22" t="s">
        <v>123</v>
      </c>
      <c r="AB107" s="23">
        <f t="shared" si="54"/>
        <v>0</v>
      </c>
      <c r="AC107" s="21">
        <f t="shared" si="55"/>
        <v>0</v>
      </c>
      <c r="AD107" s="21">
        <f t="shared" si="56"/>
        <v>0</v>
      </c>
      <c r="AF107" s="21">
        <f t="shared" si="57"/>
        <v>0</v>
      </c>
      <c r="AG107" s="21">
        <f t="shared" si="58"/>
        <v>0</v>
      </c>
      <c r="AH107" s="21">
        <f t="shared" si="59"/>
        <v>0</v>
      </c>
    </row>
    <row r="108" spans="1:34" s="21" customFormat="1" x14ac:dyDescent="0.25">
      <c r="A108" s="11">
        <v>120</v>
      </c>
      <c r="B108" s="12">
        <v>264</v>
      </c>
      <c r="C108" s="13" t="s">
        <v>48</v>
      </c>
      <c r="D108" s="14" t="s">
        <v>103</v>
      </c>
      <c r="E108" s="15">
        <v>661</v>
      </c>
      <c r="F108" s="16" t="s">
        <v>38</v>
      </c>
      <c r="G108" s="16">
        <v>159166</v>
      </c>
      <c r="H108" s="40" t="s">
        <v>104</v>
      </c>
      <c r="I108" s="11">
        <v>599930</v>
      </c>
      <c r="J108" s="17" t="s">
        <v>104</v>
      </c>
      <c r="K108" s="18">
        <v>-127.6</v>
      </c>
      <c r="L108" s="19">
        <v>49.656081129999997</v>
      </c>
      <c r="M108" s="18">
        <v>17.95720266</v>
      </c>
      <c r="N108" s="19">
        <v>49.655184149999997</v>
      </c>
      <c r="O108" s="18">
        <v>17.956160279999999</v>
      </c>
      <c r="P108" s="19">
        <v>49.656978209999998</v>
      </c>
      <c r="Q108" s="20">
        <v>17.958245040000001</v>
      </c>
      <c r="R108" s="52">
        <f t="shared" si="49"/>
        <v>0.24963508733665352</v>
      </c>
      <c r="S108" s="52">
        <f t="shared" si="48"/>
        <v>9.4935297966003418E-5</v>
      </c>
      <c r="T108" s="52">
        <f t="shared" si="50"/>
        <v>9.4935297966003418E-5</v>
      </c>
      <c r="U108" s="52">
        <f t="shared" si="51"/>
        <v>9.4935297966003418E-5</v>
      </c>
      <c r="V108" s="23"/>
      <c r="W108" s="22"/>
      <c r="X108" s="23"/>
      <c r="Y108" s="53">
        <f t="shared" si="52"/>
        <v>0</v>
      </c>
      <c r="Z108" s="54" t="str">
        <f t="shared" si="53"/>
        <v xml:space="preserve"> </v>
      </c>
      <c r="AA108" s="22" t="s">
        <v>123</v>
      </c>
      <c r="AB108" s="23">
        <f t="shared" si="54"/>
        <v>0</v>
      </c>
      <c r="AC108" s="21">
        <f t="shared" si="55"/>
        <v>0</v>
      </c>
      <c r="AD108" s="21">
        <f t="shared" si="56"/>
        <v>0</v>
      </c>
      <c r="AF108" s="21">
        <f t="shared" si="57"/>
        <v>0</v>
      </c>
      <c r="AG108" s="21">
        <f t="shared" si="58"/>
        <v>0</v>
      </c>
      <c r="AH108" s="21">
        <f t="shared" si="59"/>
        <v>0</v>
      </c>
    </row>
    <row r="109" spans="1:34" s="21" customFormat="1" x14ac:dyDescent="0.25">
      <c r="A109" s="11">
        <v>120</v>
      </c>
      <c r="B109" s="12">
        <v>264</v>
      </c>
      <c r="C109" s="13" t="s">
        <v>48</v>
      </c>
      <c r="D109" s="14" t="s">
        <v>103</v>
      </c>
      <c r="E109" s="15">
        <v>662</v>
      </c>
      <c r="F109" s="16" t="s">
        <v>38</v>
      </c>
      <c r="G109" s="16">
        <v>159166</v>
      </c>
      <c r="H109" s="40" t="s">
        <v>104</v>
      </c>
      <c r="I109" s="11">
        <v>599930</v>
      </c>
      <c r="J109" s="17" t="s">
        <v>104</v>
      </c>
      <c r="K109" s="18">
        <v>-116.5</v>
      </c>
      <c r="L109" s="19">
        <v>49.657874939999999</v>
      </c>
      <c r="M109" s="18">
        <v>17.959287419999999</v>
      </c>
      <c r="N109" s="19">
        <v>49.656978209999998</v>
      </c>
      <c r="O109" s="18">
        <v>17.958245040000001</v>
      </c>
      <c r="P109" s="19">
        <v>49.658772190000001</v>
      </c>
      <c r="Q109" s="20">
        <v>17.960330160000002</v>
      </c>
      <c r="R109" s="52">
        <f t="shared" si="49"/>
        <v>0.24964023203840946</v>
      </c>
      <c r="S109" s="52">
        <f t="shared" si="48"/>
        <v>0</v>
      </c>
      <c r="T109" s="52">
        <f t="shared" si="50"/>
        <v>0</v>
      </c>
      <c r="U109" s="52">
        <f t="shared" si="51"/>
        <v>0</v>
      </c>
      <c r="V109" s="23"/>
      <c r="W109" s="22"/>
      <c r="X109" s="23"/>
      <c r="Y109" s="53">
        <f t="shared" si="52"/>
        <v>0</v>
      </c>
      <c r="Z109" s="54" t="str">
        <f t="shared" si="53"/>
        <v xml:space="preserve"> </v>
      </c>
      <c r="AA109" s="22" t="s">
        <v>123</v>
      </c>
      <c r="AB109" s="23">
        <f t="shared" si="54"/>
        <v>0</v>
      </c>
      <c r="AC109" s="21">
        <f t="shared" si="55"/>
        <v>0</v>
      </c>
      <c r="AD109" s="21">
        <f t="shared" si="56"/>
        <v>0</v>
      </c>
      <c r="AF109" s="21">
        <f t="shared" si="57"/>
        <v>0</v>
      </c>
      <c r="AG109" s="21">
        <f t="shared" si="58"/>
        <v>0</v>
      </c>
      <c r="AH109" s="21">
        <f t="shared" si="59"/>
        <v>0</v>
      </c>
    </row>
    <row r="110" spans="1:34" s="21" customFormat="1" x14ac:dyDescent="0.25">
      <c r="A110" s="11">
        <v>120</v>
      </c>
      <c r="B110" s="12">
        <v>264</v>
      </c>
      <c r="C110" s="13" t="s">
        <v>48</v>
      </c>
      <c r="D110" s="14" t="s">
        <v>103</v>
      </c>
      <c r="E110" s="15">
        <v>663</v>
      </c>
      <c r="F110" s="16" t="s">
        <v>38</v>
      </c>
      <c r="G110" s="16">
        <v>159166</v>
      </c>
      <c r="H110" s="40" t="s">
        <v>104</v>
      </c>
      <c r="I110" s="11">
        <v>599930</v>
      </c>
      <c r="J110" s="17" t="s">
        <v>104</v>
      </c>
      <c r="K110" s="18">
        <v>-115</v>
      </c>
      <c r="L110" s="19">
        <v>49.65966933</v>
      </c>
      <c r="M110" s="18">
        <v>17.96137319</v>
      </c>
      <c r="N110" s="19">
        <v>49.658772190000001</v>
      </c>
      <c r="O110" s="18">
        <v>17.960330160000002</v>
      </c>
      <c r="P110" s="19">
        <v>49.660566119999999</v>
      </c>
      <c r="Q110" s="20">
        <v>17.96241564</v>
      </c>
      <c r="R110" s="52">
        <f t="shared" si="49"/>
        <v>0.24964806622303959</v>
      </c>
      <c r="S110" s="52">
        <f t="shared" si="48"/>
        <v>9.4935297966003418E-5</v>
      </c>
      <c r="T110" s="52">
        <f t="shared" si="50"/>
        <v>9.4935297966003418E-5</v>
      </c>
      <c r="U110" s="52">
        <f t="shared" si="51"/>
        <v>9.4935297966003418E-5</v>
      </c>
      <c r="V110" s="23"/>
      <c r="W110" s="22"/>
      <c r="X110" s="23"/>
      <c r="Y110" s="53">
        <f t="shared" si="52"/>
        <v>0</v>
      </c>
      <c r="Z110" s="54" t="str">
        <f t="shared" si="53"/>
        <v xml:space="preserve"> </v>
      </c>
      <c r="AA110" s="22" t="s">
        <v>123</v>
      </c>
      <c r="AB110" s="23">
        <f t="shared" si="54"/>
        <v>0</v>
      </c>
      <c r="AC110" s="21">
        <f t="shared" si="55"/>
        <v>0</v>
      </c>
      <c r="AD110" s="21">
        <f t="shared" si="56"/>
        <v>0</v>
      </c>
      <c r="AF110" s="21">
        <f t="shared" si="57"/>
        <v>0</v>
      </c>
      <c r="AG110" s="21">
        <f t="shared" si="58"/>
        <v>0</v>
      </c>
      <c r="AH110" s="21">
        <f t="shared" si="59"/>
        <v>0</v>
      </c>
    </row>
    <row r="111" spans="1:34" s="21" customFormat="1" x14ac:dyDescent="0.25">
      <c r="A111" s="11">
        <v>120</v>
      </c>
      <c r="B111" s="12">
        <v>264</v>
      </c>
      <c r="C111" s="13" t="s">
        <v>48</v>
      </c>
      <c r="D111" s="14" t="s">
        <v>103</v>
      </c>
      <c r="E111" s="15">
        <v>664</v>
      </c>
      <c r="F111" s="16" t="s">
        <v>38</v>
      </c>
      <c r="G111" s="16">
        <v>38806</v>
      </c>
      <c r="H111" s="40" t="s">
        <v>105</v>
      </c>
      <c r="I111" s="11">
        <v>569666</v>
      </c>
      <c r="J111" s="17" t="s">
        <v>106</v>
      </c>
      <c r="K111" s="18">
        <v>-123.7</v>
      </c>
      <c r="L111" s="19">
        <v>49.661462849999999</v>
      </c>
      <c r="M111" s="18">
        <v>17.963458020000001</v>
      </c>
      <c r="N111" s="19">
        <v>49.660566119999999</v>
      </c>
      <c r="O111" s="18">
        <v>17.96241564</v>
      </c>
      <c r="P111" s="19">
        <v>49.66236009</v>
      </c>
      <c r="Q111" s="20">
        <v>17.964501120000001</v>
      </c>
      <c r="R111" s="52">
        <f t="shared" si="49"/>
        <v>0.24964824673047725</v>
      </c>
      <c r="S111" s="52" t="str">
        <f t="shared" si="48"/>
        <v/>
      </c>
      <c r="T111" s="52" t="str">
        <f t="shared" si="50"/>
        <v/>
      </c>
      <c r="U111" s="52" t="str">
        <f t="shared" si="51"/>
        <v/>
      </c>
      <c r="V111" s="23"/>
      <c r="W111" s="22"/>
      <c r="X111" s="23"/>
      <c r="Y111" s="53">
        <f t="shared" si="52"/>
        <v>0</v>
      </c>
      <c r="Z111" s="54" t="str">
        <f t="shared" si="53"/>
        <v xml:space="preserve"> </v>
      </c>
      <c r="AA111" s="22" t="s">
        <v>123</v>
      </c>
      <c r="AB111" s="23">
        <f t="shared" si="54"/>
        <v>0</v>
      </c>
      <c r="AC111" s="21">
        <f t="shared" si="55"/>
        <v>0</v>
      </c>
      <c r="AD111" s="21">
        <f t="shared" si="56"/>
        <v>0</v>
      </c>
      <c r="AF111" s="21">
        <f t="shared" si="57"/>
        <v>0</v>
      </c>
      <c r="AG111" s="21">
        <f t="shared" si="58"/>
        <v>0</v>
      </c>
      <c r="AH111" s="21">
        <f t="shared" si="59"/>
        <v>0</v>
      </c>
    </row>
    <row r="112" spans="1:34" s="21" customFormat="1" x14ac:dyDescent="0.25">
      <c r="A112" s="11"/>
      <c r="B112" s="12"/>
      <c r="C112" s="13"/>
      <c r="D112" s="14"/>
      <c r="E112" s="15"/>
      <c r="F112" s="16"/>
      <c r="G112" s="16"/>
      <c r="H112" s="40"/>
      <c r="I112" s="11"/>
      <c r="J112" s="17"/>
      <c r="K112" s="18"/>
      <c r="L112" s="19"/>
      <c r="M112" s="18"/>
      <c r="N112" s="19"/>
      <c r="O112" s="18"/>
      <c r="P112" s="19"/>
      <c r="Q112" s="20"/>
      <c r="R112" s="52" t="str">
        <f t="shared" si="49"/>
        <v/>
      </c>
      <c r="S112" s="52">
        <f t="shared" si="48"/>
        <v>5784.4397276546542</v>
      </c>
      <c r="T112" s="52">
        <f t="shared" si="50"/>
        <v>5784.4397276546542</v>
      </c>
      <c r="U112" s="52" t="str">
        <f t="shared" si="51"/>
        <v/>
      </c>
      <c r="V112" s="23"/>
      <c r="W112" s="22"/>
      <c r="X112" s="23"/>
      <c r="Y112" s="53">
        <f t="shared" si="52"/>
        <v>0</v>
      </c>
      <c r="Z112" s="54" t="str">
        <f t="shared" si="53"/>
        <v xml:space="preserve"> </v>
      </c>
      <c r="AA112" s="22"/>
      <c r="AB112" s="23">
        <f t="shared" si="54"/>
        <v>0</v>
      </c>
      <c r="AC112" s="21">
        <f t="shared" si="55"/>
        <v>0</v>
      </c>
      <c r="AD112" s="21">
        <f t="shared" si="56"/>
        <v>0</v>
      </c>
      <c r="AF112" s="21">
        <f t="shared" si="57"/>
        <v>0</v>
      </c>
      <c r="AG112" s="21">
        <f t="shared" si="58"/>
        <v>0</v>
      </c>
      <c r="AH112" s="21">
        <f t="shared" si="59"/>
        <v>0</v>
      </c>
    </row>
    <row r="113" spans="1:34" s="21" customFormat="1" x14ac:dyDescent="0.25">
      <c r="A113" s="11">
        <v>121</v>
      </c>
      <c r="B113" s="12">
        <v>266</v>
      </c>
      <c r="C113" s="13" t="s">
        <v>48</v>
      </c>
      <c r="D113" s="14" t="s">
        <v>107</v>
      </c>
      <c r="E113" s="15">
        <v>665</v>
      </c>
      <c r="F113" s="16" t="s">
        <v>38</v>
      </c>
      <c r="G113" s="16">
        <v>136905</v>
      </c>
      <c r="H113" s="40" t="s">
        <v>107</v>
      </c>
      <c r="I113" s="11">
        <v>568775</v>
      </c>
      <c r="J113" s="17" t="s">
        <v>107</v>
      </c>
      <c r="K113" s="18">
        <v>-116.6</v>
      </c>
      <c r="L113" s="19">
        <v>49.682139540000001</v>
      </c>
      <c r="M113" s="18">
        <v>17.998516649999999</v>
      </c>
      <c r="N113" s="19">
        <v>49.681649659999998</v>
      </c>
      <c r="O113" s="18">
        <v>17.996960519999998</v>
      </c>
      <c r="P113" s="19">
        <v>49.682630529999997</v>
      </c>
      <c r="Q113" s="20">
        <v>18.000076679999999</v>
      </c>
      <c r="R113" s="52">
        <f t="shared" si="49"/>
        <v>0.24931811362223977</v>
      </c>
      <c r="S113" s="52">
        <f t="shared" si="48"/>
        <v>0.24933589851437921</v>
      </c>
      <c r="T113" s="52">
        <f t="shared" si="50"/>
        <v>0.24933589851437921</v>
      </c>
      <c r="U113" s="52">
        <f t="shared" si="51"/>
        <v>0.24933589851437921</v>
      </c>
      <c r="V113" s="23"/>
      <c r="W113" s="38">
        <f>SUM(R113:R123)</f>
        <v>2.7439604238033115</v>
      </c>
      <c r="X113" s="53">
        <f>SUM(U113:U122)</f>
        <v>0.74697373611643214</v>
      </c>
      <c r="Y113" s="53">
        <f t="shared" si="52"/>
        <v>3.4909341599197434</v>
      </c>
      <c r="Z113" s="54" t="str">
        <f t="shared" si="53"/>
        <v xml:space="preserve"> </v>
      </c>
      <c r="AA113" s="22" t="s">
        <v>123</v>
      </c>
      <c r="AB113" s="23">
        <f t="shared" si="54"/>
        <v>1</v>
      </c>
      <c r="AC113" s="21">
        <f t="shared" si="55"/>
        <v>0</v>
      </c>
      <c r="AD113" s="21">
        <f t="shared" si="56"/>
        <v>1</v>
      </c>
      <c r="AF113" s="21">
        <f t="shared" si="57"/>
        <v>0</v>
      </c>
      <c r="AG113" s="21">
        <f t="shared" si="58"/>
        <v>0</v>
      </c>
      <c r="AH113" s="21">
        <f t="shared" si="59"/>
        <v>0</v>
      </c>
    </row>
    <row r="114" spans="1:34" s="21" customFormat="1" x14ac:dyDescent="0.25">
      <c r="A114" s="11">
        <v>121</v>
      </c>
      <c r="B114" s="12">
        <v>266</v>
      </c>
      <c r="C114" s="13" t="s">
        <v>48</v>
      </c>
      <c r="D114" s="14" t="s">
        <v>107</v>
      </c>
      <c r="E114" s="15">
        <v>666</v>
      </c>
      <c r="F114" s="16" t="s">
        <v>38</v>
      </c>
      <c r="G114" s="16">
        <v>136905</v>
      </c>
      <c r="H114" s="40" t="s">
        <v>107</v>
      </c>
      <c r="I114" s="11">
        <v>568775</v>
      </c>
      <c r="J114" s="17" t="s">
        <v>107</v>
      </c>
      <c r="K114" s="18">
        <v>-115.8</v>
      </c>
      <c r="L114" s="19">
        <v>49.684101050000002</v>
      </c>
      <c r="M114" s="18">
        <v>18.004749289999999</v>
      </c>
      <c r="N114" s="19">
        <v>49.683611370000001</v>
      </c>
      <c r="O114" s="18">
        <v>18.003193199999998</v>
      </c>
      <c r="P114" s="19">
        <v>49.684592090000002</v>
      </c>
      <c r="Q114" s="20">
        <v>18.006309720000001</v>
      </c>
      <c r="R114" s="52">
        <f t="shared" si="49"/>
        <v>0.24932597600218287</v>
      </c>
      <c r="S114" s="52">
        <f t="shared" si="48"/>
        <v>0</v>
      </c>
      <c r="T114" s="52">
        <f t="shared" si="50"/>
        <v>0</v>
      </c>
      <c r="U114" s="52">
        <f t="shared" si="51"/>
        <v>0</v>
      </c>
      <c r="V114" s="23"/>
      <c r="W114" s="22"/>
      <c r="X114" s="23"/>
      <c r="Y114" s="53">
        <f t="shared" si="52"/>
        <v>0</v>
      </c>
      <c r="Z114" s="54" t="str">
        <f t="shared" si="53"/>
        <v xml:space="preserve"> </v>
      </c>
      <c r="AA114" s="22" t="s">
        <v>123</v>
      </c>
      <c r="AB114" s="23">
        <f t="shared" si="54"/>
        <v>0</v>
      </c>
      <c r="AC114" s="21">
        <f t="shared" si="55"/>
        <v>0</v>
      </c>
      <c r="AD114" s="21">
        <f t="shared" si="56"/>
        <v>0</v>
      </c>
      <c r="AF114" s="21">
        <f t="shared" si="57"/>
        <v>0</v>
      </c>
      <c r="AG114" s="21">
        <f t="shared" si="58"/>
        <v>0</v>
      </c>
      <c r="AH114" s="21">
        <f t="shared" si="59"/>
        <v>0</v>
      </c>
    </row>
    <row r="115" spans="1:34" s="21" customFormat="1" x14ac:dyDescent="0.25">
      <c r="A115" s="11">
        <v>121</v>
      </c>
      <c r="B115" s="12">
        <v>266</v>
      </c>
      <c r="C115" s="13" t="s">
        <v>48</v>
      </c>
      <c r="D115" s="14" t="s">
        <v>107</v>
      </c>
      <c r="E115" s="15">
        <v>667</v>
      </c>
      <c r="F115" s="16" t="s">
        <v>38</v>
      </c>
      <c r="G115" s="16">
        <v>136905</v>
      </c>
      <c r="H115" s="40" t="s">
        <v>107</v>
      </c>
      <c r="I115" s="11">
        <v>568775</v>
      </c>
      <c r="J115" s="17" t="s">
        <v>107</v>
      </c>
      <c r="K115" s="18">
        <v>-119.5</v>
      </c>
      <c r="L115" s="19">
        <v>49.68508164</v>
      </c>
      <c r="M115" s="18">
        <v>18.007865720000002</v>
      </c>
      <c r="N115" s="19">
        <v>49.684592090000002</v>
      </c>
      <c r="O115" s="18">
        <v>18.006309720000001</v>
      </c>
      <c r="P115" s="19">
        <v>49.685572659999998</v>
      </c>
      <c r="Q115" s="20">
        <v>18.00942624</v>
      </c>
      <c r="R115" s="52">
        <f t="shared" si="49"/>
        <v>0.24931462517691183</v>
      </c>
      <c r="S115" s="52">
        <f t="shared" si="48"/>
        <v>0.49763783760205293</v>
      </c>
      <c r="T115" s="52">
        <f t="shared" si="50"/>
        <v>0.49763783760205293</v>
      </c>
      <c r="U115" s="52">
        <f t="shared" si="51"/>
        <v>0.49763783760205293</v>
      </c>
      <c r="V115" s="23"/>
      <c r="W115" s="22"/>
      <c r="X115" s="23"/>
      <c r="Y115" s="53">
        <f t="shared" si="52"/>
        <v>0</v>
      </c>
      <c r="Z115" s="54" t="str">
        <f t="shared" si="53"/>
        <v xml:space="preserve"> </v>
      </c>
      <c r="AA115" s="22" t="s">
        <v>123</v>
      </c>
      <c r="AB115" s="23">
        <f t="shared" si="54"/>
        <v>0</v>
      </c>
      <c r="AC115" s="21">
        <f t="shared" si="55"/>
        <v>0</v>
      </c>
      <c r="AD115" s="21">
        <f t="shared" si="56"/>
        <v>0</v>
      </c>
      <c r="AF115" s="21">
        <f t="shared" si="57"/>
        <v>0</v>
      </c>
      <c r="AG115" s="21">
        <f t="shared" si="58"/>
        <v>0</v>
      </c>
      <c r="AH115" s="21">
        <f t="shared" si="59"/>
        <v>0</v>
      </c>
    </row>
    <row r="116" spans="1:34" s="21" customFormat="1" x14ac:dyDescent="0.25">
      <c r="A116" s="11">
        <v>121</v>
      </c>
      <c r="B116" s="12">
        <v>266</v>
      </c>
      <c r="C116" s="13" t="s">
        <v>48</v>
      </c>
      <c r="D116" s="14" t="s">
        <v>107</v>
      </c>
      <c r="E116" s="15">
        <v>668</v>
      </c>
      <c r="F116" s="16" t="s">
        <v>38</v>
      </c>
      <c r="G116" s="16">
        <v>136905</v>
      </c>
      <c r="H116" s="40" t="s">
        <v>107</v>
      </c>
      <c r="I116" s="11">
        <v>568775</v>
      </c>
      <c r="J116" s="17" t="s">
        <v>107</v>
      </c>
      <c r="K116" s="18">
        <v>-114.9</v>
      </c>
      <c r="L116" s="19">
        <v>49.688458320000002</v>
      </c>
      <c r="M116" s="18">
        <v>18.01684487</v>
      </c>
      <c r="N116" s="19">
        <v>49.68777644</v>
      </c>
      <c r="O116" s="18">
        <v>18.015446879999999</v>
      </c>
      <c r="P116" s="19">
        <v>49.689144140000003</v>
      </c>
      <c r="Q116" s="20">
        <v>18.018201959999999</v>
      </c>
      <c r="R116" s="52">
        <f t="shared" si="49"/>
        <v>0.24981727153604161</v>
      </c>
      <c r="S116" s="52">
        <f t="shared" si="48"/>
        <v>0</v>
      </c>
      <c r="T116" s="52">
        <f t="shared" si="50"/>
        <v>0</v>
      </c>
      <c r="U116" s="52">
        <f t="shared" si="51"/>
        <v>0</v>
      </c>
      <c r="V116" s="23"/>
      <c r="W116" s="22"/>
      <c r="X116" s="23"/>
      <c r="Y116" s="53">
        <f t="shared" si="52"/>
        <v>0</v>
      </c>
      <c r="Z116" s="54" t="str">
        <f t="shared" si="53"/>
        <v xml:space="preserve"> </v>
      </c>
      <c r="AA116" s="22" t="s">
        <v>123</v>
      </c>
      <c r="AB116" s="23">
        <f t="shared" si="54"/>
        <v>0</v>
      </c>
      <c r="AC116" s="21">
        <f t="shared" si="55"/>
        <v>0</v>
      </c>
      <c r="AD116" s="21">
        <f t="shared" si="56"/>
        <v>0</v>
      </c>
      <c r="AF116" s="21">
        <f t="shared" si="57"/>
        <v>0</v>
      </c>
      <c r="AG116" s="21">
        <f t="shared" si="58"/>
        <v>0</v>
      </c>
      <c r="AH116" s="21">
        <f t="shared" si="59"/>
        <v>0</v>
      </c>
    </row>
    <row r="117" spans="1:34" s="21" customFormat="1" x14ac:dyDescent="0.25">
      <c r="A117" s="11">
        <v>121</v>
      </c>
      <c r="B117" s="12">
        <v>266</v>
      </c>
      <c r="C117" s="13" t="s">
        <v>48</v>
      </c>
      <c r="D117" s="14" t="s">
        <v>107</v>
      </c>
      <c r="E117" s="15">
        <v>669</v>
      </c>
      <c r="F117" s="16" t="s">
        <v>38</v>
      </c>
      <c r="G117" s="16">
        <v>136905</v>
      </c>
      <c r="H117" s="40" t="s">
        <v>107</v>
      </c>
      <c r="I117" s="11">
        <v>568775</v>
      </c>
      <c r="J117" s="17" t="s">
        <v>107</v>
      </c>
      <c r="K117" s="18">
        <v>-116.4</v>
      </c>
      <c r="L117" s="19">
        <v>49.689837850000004</v>
      </c>
      <c r="M117" s="18">
        <v>18.019565409999998</v>
      </c>
      <c r="N117" s="19">
        <v>49.689144140000003</v>
      </c>
      <c r="O117" s="18">
        <v>18.018201959999999</v>
      </c>
      <c r="P117" s="19">
        <v>49.690531020000002</v>
      </c>
      <c r="Q117" s="20">
        <v>18.020927520000001</v>
      </c>
      <c r="R117" s="52">
        <f t="shared" si="49"/>
        <v>0.24944436973122497</v>
      </c>
      <c r="S117" s="52">
        <f t="shared" si="48"/>
        <v>0</v>
      </c>
      <c r="T117" s="52">
        <f t="shared" si="50"/>
        <v>0</v>
      </c>
      <c r="U117" s="52">
        <f t="shared" si="51"/>
        <v>0</v>
      </c>
      <c r="V117" s="23"/>
      <c r="W117" s="22"/>
      <c r="X117" s="23"/>
      <c r="Y117" s="53">
        <f t="shared" si="52"/>
        <v>0</v>
      </c>
      <c r="Z117" s="54" t="str">
        <f t="shared" si="53"/>
        <v xml:space="preserve"> </v>
      </c>
      <c r="AA117" s="22" t="s">
        <v>123</v>
      </c>
      <c r="AB117" s="23">
        <f t="shared" si="54"/>
        <v>0</v>
      </c>
      <c r="AC117" s="21">
        <f t="shared" si="55"/>
        <v>0</v>
      </c>
      <c r="AD117" s="21">
        <f t="shared" si="56"/>
        <v>0</v>
      </c>
      <c r="AF117" s="21">
        <f t="shared" si="57"/>
        <v>0</v>
      </c>
      <c r="AG117" s="21">
        <f t="shared" si="58"/>
        <v>0</v>
      </c>
      <c r="AH117" s="21">
        <f t="shared" si="59"/>
        <v>0</v>
      </c>
    </row>
    <row r="118" spans="1:34" s="21" customFormat="1" x14ac:dyDescent="0.25">
      <c r="A118" s="11">
        <v>121</v>
      </c>
      <c r="B118" s="12">
        <v>266</v>
      </c>
      <c r="C118" s="13" t="s">
        <v>48</v>
      </c>
      <c r="D118" s="14" t="s">
        <v>107</v>
      </c>
      <c r="E118" s="15">
        <v>670</v>
      </c>
      <c r="F118" s="16" t="s">
        <v>38</v>
      </c>
      <c r="G118" s="16">
        <v>136905</v>
      </c>
      <c r="H118" s="40" t="s">
        <v>107</v>
      </c>
      <c r="I118" s="11">
        <v>568775</v>
      </c>
      <c r="J118" s="17" t="s">
        <v>107</v>
      </c>
      <c r="K118" s="18">
        <v>-116.6</v>
      </c>
      <c r="L118" s="19">
        <v>49.691224830000003</v>
      </c>
      <c r="M118" s="18">
        <v>18.022291150000001</v>
      </c>
      <c r="N118" s="19">
        <v>49.690531020000002</v>
      </c>
      <c r="O118" s="18">
        <v>18.020927520000001</v>
      </c>
      <c r="P118" s="19">
        <v>49.691917969999999</v>
      </c>
      <c r="Q118" s="20">
        <v>18.02365344</v>
      </c>
      <c r="R118" s="52">
        <f t="shared" si="49"/>
        <v>0.24946514427435251</v>
      </c>
      <c r="S118" s="52">
        <f t="shared" si="48"/>
        <v>0</v>
      </c>
      <c r="T118" s="52">
        <f t="shared" si="50"/>
        <v>0</v>
      </c>
      <c r="U118" s="52">
        <f t="shared" si="51"/>
        <v>0</v>
      </c>
      <c r="V118" s="23"/>
      <c r="W118" s="22"/>
      <c r="X118" s="23"/>
      <c r="Y118" s="53">
        <f t="shared" si="52"/>
        <v>0</v>
      </c>
      <c r="Z118" s="54" t="str">
        <f t="shared" si="53"/>
        <v xml:space="preserve"> </v>
      </c>
      <c r="AA118" s="22" t="s">
        <v>123</v>
      </c>
      <c r="AB118" s="23">
        <f t="shared" si="54"/>
        <v>0</v>
      </c>
      <c r="AC118" s="21">
        <f t="shared" si="55"/>
        <v>0</v>
      </c>
      <c r="AD118" s="21">
        <f t="shared" si="56"/>
        <v>0</v>
      </c>
      <c r="AF118" s="21">
        <f t="shared" si="57"/>
        <v>0</v>
      </c>
      <c r="AG118" s="21">
        <f t="shared" si="58"/>
        <v>0</v>
      </c>
      <c r="AH118" s="21">
        <f t="shared" si="59"/>
        <v>0</v>
      </c>
    </row>
    <row r="119" spans="1:34" s="21" customFormat="1" x14ac:dyDescent="0.25">
      <c r="A119" s="11">
        <v>121</v>
      </c>
      <c r="B119" s="12">
        <v>266</v>
      </c>
      <c r="C119" s="13" t="s">
        <v>48</v>
      </c>
      <c r="D119" s="14" t="s">
        <v>107</v>
      </c>
      <c r="E119" s="15">
        <v>671</v>
      </c>
      <c r="F119" s="16" t="s">
        <v>38</v>
      </c>
      <c r="G119" s="16">
        <v>136905</v>
      </c>
      <c r="H119" s="40" t="s">
        <v>107</v>
      </c>
      <c r="I119" s="11">
        <v>568775</v>
      </c>
      <c r="J119" s="17" t="s">
        <v>107</v>
      </c>
      <c r="K119" s="18">
        <v>-118.2</v>
      </c>
      <c r="L119" s="19">
        <v>49.692611640000003</v>
      </c>
      <c r="M119" s="18">
        <v>18.025017070000001</v>
      </c>
      <c r="N119" s="19">
        <v>49.691917969999999</v>
      </c>
      <c r="O119" s="18">
        <v>18.02365344</v>
      </c>
      <c r="P119" s="19">
        <v>49.693304769999997</v>
      </c>
      <c r="Q119" s="20">
        <v>18.02637936</v>
      </c>
      <c r="R119" s="52">
        <f t="shared" si="49"/>
        <v>0.24945043968938685</v>
      </c>
      <c r="S119" s="52">
        <f t="shared" si="48"/>
        <v>0</v>
      </c>
      <c r="T119" s="52">
        <f t="shared" si="50"/>
        <v>0</v>
      </c>
      <c r="U119" s="52">
        <f t="shared" si="51"/>
        <v>0</v>
      </c>
      <c r="V119" s="23"/>
      <c r="W119" s="22"/>
      <c r="X119" s="23"/>
      <c r="Y119" s="53">
        <f t="shared" si="52"/>
        <v>0</v>
      </c>
      <c r="Z119" s="54" t="str">
        <f t="shared" si="53"/>
        <v xml:space="preserve"> </v>
      </c>
      <c r="AA119" s="22" t="s">
        <v>123</v>
      </c>
      <c r="AB119" s="23">
        <f t="shared" si="54"/>
        <v>0</v>
      </c>
      <c r="AC119" s="21">
        <f t="shared" si="55"/>
        <v>0</v>
      </c>
      <c r="AD119" s="21">
        <f t="shared" si="56"/>
        <v>0</v>
      </c>
      <c r="AF119" s="21">
        <f t="shared" si="57"/>
        <v>0</v>
      </c>
      <c r="AG119" s="21">
        <f t="shared" si="58"/>
        <v>0</v>
      </c>
      <c r="AH119" s="21">
        <f t="shared" si="59"/>
        <v>0</v>
      </c>
    </row>
    <row r="120" spans="1:34" s="21" customFormat="1" x14ac:dyDescent="0.25">
      <c r="A120" s="11">
        <v>121</v>
      </c>
      <c r="B120" s="12">
        <v>266</v>
      </c>
      <c r="C120" s="13" t="s">
        <v>48</v>
      </c>
      <c r="D120" s="14" t="s">
        <v>107</v>
      </c>
      <c r="E120" s="15">
        <v>672</v>
      </c>
      <c r="F120" s="16" t="s">
        <v>38</v>
      </c>
      <c r="G120" s="16">
        <v>136905</v>
      </c>
      <c r="H120" s="40" t="s">
        <v>107</v>
      </c>
      <c r="I120" s="11">
        <v>568775</v>
      </c>
      <c r="J120" s="17" t="s">
        <v>107</v>
      </c>
      <c r="K120" s="18">
        <v>-121.1</v>
      </c>
      <c r="L120" s="19">
        <v>49.69399842</v>
      </c>
      <c r="M120" s="18">
        <v>18.027743170000001</v>
      </c>
      <c r="N120" s="19">
        <v>49.693304769999997</v>
      </c>
      <c r="O120" s="18">
        <v>18.02637936</v>
      </c>
      <c r="P120" s="19">
        <v>49.69469153</v>
      </c>
      <c r="Q120" s="20">
        <v>18.029105640000001</v>
      </c>
      <c r="R120" s="52">
        <f t="shared" si="49"/>
        <v>0.24946364495311291</v>
      </c>
      <c r="S120" s="52">
        <f t="shared" si="48"/>
        <v>0</v>
      </c>
      <c r="T120" s="52">
        <f t="shared" si="50"/>
        <v>0</v>
      </c>
      <c r="U120" s="52">
        <f t="shared" si="51"/>
        <v>0</v>
      </c>
      <c r="V120" s="23"/>
      <c r="W120" s="22"/>
      <c r="X120" s="23"/>
      <c r="Y120" s="53">
        <f t="shared" si="52"/>
        <v>0</v>
      </c>
      <c r="Z120" s="54" t="str">
        <f t="shared" si="53"/>
        <v xml:space="preserve"> </v>
      </c>
      <c r="AA120" s="22" t="s">
        <v>123</v>
      </c>
      <c r="AB120" s="23">
        <f t="shared" si="54"/>
        <v>0</v>
      </c>
      <c r="AC120" s="21">
        <f t="shared" si="55"/>
        <v>0</v>
      </c>
      <c r="AD120" s="21">
        <f t="shared" si="56"/>
        <v>0</v>
      </c>
      <c r="AF120" s="21">
        <f t="shared" si="57"/>
        <v>0</v>
      </c>
      <c r="AG120" s="21">
        <f t="shared" si="58"/>
        <v>0</v>
      </c>
      <c r="AH120" s="21">
        <f t="shared" si="59"/>
        <v>0</v>
      </c>
    </row>
    <row r="121" spans="1:34" s="21" customFormat="1" x14ac:dyDescent="0.25">
      <c r="A121" s="11">
        <v>121</v>
      </c>
      <c r="B121" s="12">
        <v>266</v>
      </c>
      <c r="C121" s="13" t="s">
        <v>48</v>
      </c>
      <c r="D121" s="14" t="s">
        <v>107</v>
      </c>
      <c r="E121" s="15">
        <v>673</v>
      </c>
      <c r="F121" s="16" t="s">
        <v>38</v>
      </c>
      <c r="G121" s="16">
        <v>158429</v>
      </c>
      <c r="H121" s="40" t="s">
        <v>108</v>
      </c>
      <c r="I121" s="11">
        <v>599921</v>
      </c>
      <c r="J121" s="17" t="s">
        <v>50</v>
      </c>
      <c r="K121" s="18">
        <v>-115.9</v>
      </c>
      <c r="L121" s="19">
        <v>49.695385160000001</v>
      </c>
      <c r="M121" s="18">
        <v>18.030469270000001</v>
      </c>
      <c r="N121" s="19">
        <v>49.69469153</v>
      </c>
      <c r="O121" s="18">
        <v>18.029105640000001</v>
      </c>
      <c r="P121" s="19">
        <v>49.696078249999999</v>
      </c>
      <c r="Q121" s="20">
        <v>18.031831919999998</v>
      </c>
      <c r="R121" s="52">
        <f t="shared" si="49"/>
        <v>0.24945650950042553</v>
      </c>
      <c r="S121" s="52">
        <f t="shared" si="48"/>
        <v>0</v>
      </c>
      <c r="T121" s="52">
        <f t="shared" si="50"/>
        <v>0</v>
      </c>
      <c r="U121" s="52">
        <f t="shared" si="51"/>
        <v>0</v>
      </c>
      <c r="V121" s="23"/>
      <c r="W121" s="22"/>
      <c r="X121" s="23"/>
      <c r="Y121" s="53">
        <f t="shared" si="52"/>
        <v>0</v>
      </c>
      <c r="Z121" s="54" t="str">
        <f t="shared" si="53"/>
        <v xml:space="preserve"> </v>
      </c>
      <c r="AA121" s="22" t="s">
        <v>123</v>
      </c>
      <c r="AB121" s="23">
        <f t="shared" si="54"/>
        <v>0</v>
      </c>
      <c r="AC121" s="21">
        <f t="shared" si="55"/>
        <v>0</v>
      </c>
      <c r="AD121" s="21">
        <f t="shared" si="56"/>
        <v>0</v>
      </c>
      <c r="AF121" s="21">
        <f t="shared" si="57"/>
        <v>0</v>
      </c>
      <c r="AG121" s="21">
        <f t="shared" si="58"/>
        <v>0</v>
      </c>
      <c r="AH121" s="21">
        <f t="shared" si="59"/>
        <v>0</v>
      </c>
    </row>
    <row r="122" spans="1:34" s="21" customFormat="1" x14ac:dyDescent="0.25">
      <c r="A122" s="11">
        <v>121</v>
      </c>
      <c r="B122" s="12">
        <v>266</v>
      </c>
      <c r="C122" s="13" t="s">
        <v>48</v>
      </c>
      <c r="D122" s="14" t="s">
        <v>107</v>
      </c>
      <c r="E122" s="15">
        <v>674</v>
      </c>
      <c r="F122" s="16" t="s">
        <v>38</v>
      </c>
      <c r="G122" s="16">
        <v>158429</v>
      </c>
      <c r="H122" s="40" t="s">
        <v>108</v>
      </c>
      <c r="I122" s="11">
        <v>599921</v>
      </c>
      <c r="J122" s="17" t="s">
        <v>50</v>
      </c>
      <c r="K122" s="18">
        <v>-119.7</v>
      </c>
      <c r="L122" s="19">
        <v>49.6967718</v>
      </c>
      <c r="M122" s="18">
        <v>18.033195540000001</v>
      </c>
      <c r="N122" s="19">
        <v>49.696078249999999</v>
      </c>
      <c r="O122" s="18">
        <v>18.031831919999998</v>
      </c>
      <c r="P122" s="19">
        <v>49.69746481</v>
      </c>
      <c r="Q122" s="20">
        <v>18.034558199999999</v>
      </c>
      <c r="R122" s="52">
        <f t="shared" si="49"/>
        <v>0.2494410998416583</v>
      </c>
      <c r="S122" s="52">
        <f t="shared" si="48"/>
        <v>0</v>
      </c>
      <c r="T122" s="52">
        <f t="shared" si="50"/>
        <v>0</v>
      </c>
      <c r="U122" s="52">
        <f t="shared" si="51"/>
        <v>0</v>
      </c>
      <c r="V122" s="23"/>
      <c r="W122" s="22"/>
      <c r="X122" s="23"/>
      <c r="Y122" s="53">
        <f t="shared" si="52"/>
        <v>0</v>
      </c>
      <c r="Z122" s="54" t="str">
        <f t="shared" si="53"/>
        <v xml:space="preserve"> </v>
      </c>
      <c r="AA122" s="22" t="s">
        <v>123</v>
      </c>
      <c r="AB122" s="23">
        <f t="shared" si="54"/>
        <v>0</v>
      </c>
      <c r="AC122" s="21">
        <f t="shared" si="55"/>
        <v>0</v>
      </c>
      <c r="AD122" s="21">
        <f t="shared" si="56"/>
        <v>0</v>
      </c>
      <c r="AF122" s="21">
        <f t="shared" si="57"/>
        <v>0</v>
      </c>
      <c r="AG122" s="21">
        <f t="shared" si="58"/>
        <v>0</v>
      </c>
      <c r="AH122" s="21">
        <f t="shared" si="59"/>
        <v>0</v>
      </c>
    </row>
    <row r="123" spans="1:34" s="21" customFormat="1" x14ac:dyDescent="0.25">
      <c r="A123" s="11">
        <v>121</v>
      </c>
      <c r="B123" s="12">
        <v>266</v>
      </c>
      <c r="C123" s="13" t="s">
        <v>48</v>
      </c>
      <c r="D123" s="14" t="s">
        <v>107</v>
      </c>
      <c r="E123" s="15">
        <v>675</v>
      </c>
      <c r="F123" s="16" t="s">
        <v>38</v>
      </c>
      <c r="G123" s="16">
        <v>158429</v>
      </c>
      <c r="H123" s="40" t="s">
        <v>108</v>
      </c>
      <c r="I123" s="11">
        <v>599921</v>
      </c>
      <c r="J123" s="17" t="s">
        <v>50</v>
      </c>
      <c r="K123" s="18">
        <v>-116.7</v>
      </c>
      <c r="L123" s="19">
        <v>49.698158499999998</v>
      </c>
      <c r="M123" s="18">
        <v>18.035922289999998</v>
      </c>
      <c r="N123" s="19">
        <v>49.69746481</v>
      </c>
      <c r="O123" s="18">
        <v>18.034558199999999</v>
      </c>
      <c r="P123" s="19">
        <v>49.69885146</v>
      </c>
      <c r="Q123" s="20">
        <v>18.037284840000002</v>
      </c>
      <c r="R123" s="52">
        <f t="shared" si="49"/>
        <v>0.24946322947577437</v>
      </c>
      <c r="S123" s="52" t="str">
        <f t="shared" si="48"/>
        <v/>
      </c>
      <c r="T123" s="52" t="str">
        <f t="shared" si="50"/>
        <v/>
      </c>
      <c r="U123" s="52" t="str">
        <f t="shared" si="51"/>
        <v/>
      </c>
      <c r="V123" s="23"/>
      <c r="W123" s="22"/>
      <c r="X123" s="23"/>
      <c r="Y123" s="53">
        <f t="shared" si="52"/>
        <v>0</v>
      </c>
      <c r="Z123" s="54" t="str">
        <f t="shared" si="53"/>
        <v xml:space="preserve"> </v>
      </c>
      <c r="AA123" s="22" t="s">
        <v>123</v>
      </c>
      <c r="AB123" s="23">
        <f t="shared" si="54"/>
        <v>0</v>
      </c>
      <c r="AC123" s="21">
        <f t="shared" si="55"/>
        <v>0</v>
      </c>
      <c r="AD123" s="21">
        <f t="shared" si="56"/>
        <v>0</v>
      </c>
      <c r="AF123" s="21">
        <f t="shared" si="57"/>
        <v>0</v>
      </c>
      <c r="AG123" s="21">
        <f t="shared" si="58"/>
        <v>0</v>
      </c>
      <c r="AH123" s="21">
        <f t="shared" si="59"/>
        <v>0</v>
      </c>
    </row>
    <row r="124" spans="1:34" s="21" customFormat="1" x14ac:dyDescent="0.25">
      <c r="A124" s="11"/>
      <c r="B124" s="12"/>
      <c r="C124" s="13"/>
      <c r="D124" s="14"/>
      <c r="E124" s="15"/>
      <c r="F124" s="16"/>
      <c r="G124" s="16"/>
      <c r="H124" s="40"/>
      <c r="I124" s="11"/>
      <c r="J124" s="17"/>
      <c r="K124" s="18"/>
      <c r="L124" s="19"/>
      <c r="M124" s="18"/>
      <c r="N124" s="19"/>
      <c r="O124" s="18"/>
      <c r="P124" s="19"/>
      <c r="Q124" s="20"/>
      <c r="R124" s="52" t="str">
        <f t="shared" si="49"/>
        <v/>
      </c>
      <c r="S124" s="52">
        <f t="shared" si="48"/>
        <v>5792.3048318758565</v>
      </c>
      <c r="T124" s="52">
        <f t="shared" si="50"/>
        <v>5792.3048318758565</v>
      </c>
      <c r="U124" s="52" t="str">
        <f t="shared" si="51"/>
        <v/>
      </c>
      <c r="V124" s="23"/>
      <c r="W124" s="22"/>
      <c r="X124" s="23"/>
      <c r="Y124" s="53">
        <f t="shared" si="52"/>
        <v>0</v>
      </c>
      <c r="Z124" s="54" t="str">
        <f t="shared" si="53"/>
        <v xml:space="preserve"> </v>
      </c>
      <c r="AA124" s="22"/>
      <c r="AB124" s="23">
        <f t="shared" si="54"/>
        <v>0</v>
      </c>
      <c r="AC124" s="21">
        <f t="shared" si="55"/>
        <v>0</v>
      </c>
      <c r="AD124" s="21">
        <f t="shared" si="56"/>
        <v>0</v>
      </c>
      <c r="AF124" s="21">
        <f t="shared" si="57"/>
        <v>0</v>
      </c>
      <c r="AG124" s="21">
        <f t="shared" si="58"/>
        <v>0</v>
      </c>
      <c r="AH124" s="21">
        <f t="shared" si="59"/>
        <v>0</v>
      </c>
    </row>
    <row r="125" spans="1:34" s="21" customFormat="1" x14ac:dyDescent="0.25">
      <c r="A125" s="11">
        <v>122</v>
      </c>
      <c r="B125" s="12">
        <v>268</v>
      </c>
      <c r="C125" s="13" t="s">
        <v>48</v>
      </c>
      <c r="D125" s="14" t="s">
        <v>109</v>
      </c>
      <c r="E125" s="15">
        <v>678</v>
      </c>
      <c r="F125" s="16" t="s">
        <v>38</v>
      </c>
      <c r="G125" s="16">
        <v>158402</v>
      </c>
      <c r="H125" s="40" t="s">
        <v>51</v>
      </c>
      <c r="I125" s="11">
        <v>599921</v>
      </c>
      <c r="J125" s="17" t="s">
        <v>50</v>
      </c>
      <c r="K125" s="18">
        <v>-117.1</v>
      </c>
      <c r="L125" s="19">
        <v>49.73048163</v>
      </c>
      <c r="M125" s="18">
        <v>18.10288852</v>
      </c>
      <c r="N125" s="19">
        <v>49.729595709999998</v>
      </c>
      <c r="O125" s="18">
        <v>18.101814839999999</v>
      </c>
      <c r="P125" s="19">
        <v>49.731346770000002</v>
      </c>
      <c r="Q125" s="20">
        <v>18.103984199999999</v>
      </c>
      <c r="R125" s="52">
        <f t="shared" si="49"/>
        <v>0.24944586916988021</v>
      </c>
      <c r="S125" s="52">
        <f t="shared" si="48"/>
        <v>0.49504060065471656</v>
      </c>
      <c r="T125" s="52">
        <f t="shared" si="50"/>
        <v>0.49504060065471656</v>
      </c>
      <c r="U125" s="52">
        <f t="shared" si="51"/>
        <v>0.49504060065471656</v>
      </c>
      <c r="V125" s="23"/>
      <c r="W125" s="38">
        <f>SUM(R125:R134)</f>
        <v>2.4916882985184219</v>
      </c>
      <c r="X125" s="53">
        <f>SUM(U125:U133)</f>
        <v>0.49513553595268256</v>
      </c>
      <c r="Y125" s="53">
        <f t="shared" si="52"/>
        <v>2.9868238344711044</v>
      </c>
      <c r="Z125" s="54" t="str">
        <f t="shared" si="53"/>
        <v xml:space="preserve"> </v>
      </c>
      <c r="AA125" s="22" t="s">
        <v>123</v>
      </c>
      <c r="AB125" s="23">
        <f t="shared" si="54"/>
        <v>1</v>
      </c>
      <c r="AC125" s="21">
        <f t="shared" si="55"/>
        <v>0</v>
      </c>
      <c r="AD125" s="21">
        <f t="shared" si="56"/>
        <v>1</v>
      </c>
      <c r="AF125" s="21">
        <f t="shared" si="57"/>
        <v>0</v>
      </c>
      <c r="AG125" s="21">
        <f t="shared" si="58"/>
        <v>0</v>
      </c>
      <c r="AH125" s="21">
        <f t="shared" si="59"/>
        <v>0</v>
      </c>
    </row>
    <row r="126" spans="1:34" s="21" customFormat="1" x14ac:dyDescent="0.25">
      <c r="A126" s="11">
        <v>122</v>
      </c>
      <c r="B126" s="12">
        <v>268</v>
      </c>
      <c r="C126" s="13" t="s">
        <v>48</v>
      </c>
      <c r="D126" s="14" t="s">
        <v>109</v>
      </c>
      <c r="E126" s="15">
        <v>679</v>
      </c>
      <c r="F126" s="16" t="s">
        <v>38</v>
      </c>
      <c r="G126" s="16">
        <v>158402</v>
      </c>
      <c r="H126" s="40" t="s">
        <v>51</v>
      </c>
      <c r="I126" s="11">
        <v>599921</v>
      </c>
      <c r="J126" s="17" t="s">
        <v>50</v>
      </c>
      <c r="K126" s="18">
        <v>-121.5</v>
      </c>
      <c r="L126" s="19">
        <v>49.734387759999997</v>
      </c>
      <c r="M126" s="18">
        <v>18.111160349999999</v>
      </c>
      <c r="N126" s="19">
        <v>49.733973460000001</v>
      </c>
      <c r="O126" s="18">
        <v>18.109545480000001</v>
      </c>
      <c r="P126" s="19">
        <v>49.734794360000002</v>
      </c>
      <c r="Q126" s="20">
        <v>18.112770000000001</v>
      </c>
      <c r="R126" s="52">
        <f t="shared" si="49"/>
        <v>0.24907147050106437</v>
      </c>
      <c r="S126" s="52">
        <f t="shared" si="48"/>
        <v>0</v>
      </c>
      <c r="T126" s="52">
        <f t="shared" si="50"/>
        <v>0</v>
      </c>
      <c r="U126" s="52">
        <f t="shared" si="51"/>
        <v>0</v>
      </c>
      <c r="V126" s="23"/>
      <c r="W126" s="22"/>
      <c r="X126" s="23"/>
      <c r="Y126" s="53">
        <f t="shared" si="52"/>
        <v>0</v>
      </c>
      <c r="Z126" s="54" t="str">
        <f t="shared" si="53"/>
        <v xml:space="preserve"> </v>
      </c>
      <c r="AA126" s="22" t="s">
        <v>123</v>
      </c>
      <c r="AB126" s="23">
        <f t="shared" si="54"/>
        <v>0</v>
      </c>
      <c r="AC126" s="21">
        <f t="shared" si="55"/>
        <v>0</v>
      </c>
      <c r="AD126" s="21">
        <f t="shared" si="56"/>
        <v>0</v>
      </c>
      <c r="AF126" s="21">
        <f t="shared" si="57"/>
        <v>0</v>
      </c>
      <c r="AG126" s="21">
        <f t="shared" si="58"/>
        <v>0</v>
      </c>
      <c r="AH126" s="21">
        <f t="shared" si="59"/>
        <v>0</v>
      </c>
    </row>
    <row r="127" spans="1:34" s="21" customFormat="1" x14ac:dyDescent="0.25">
      <c r="A127" s="11">
        <v>122</v>
      </c>
      <c r="B127" s="12">
        <v>268</v>
      </c>
      <c r="C127" s="13" t="s">
        <v>48</v>
      </c>
      <c r="D127" s="14" t="s">
        <v>109</v>
      </c>
      <c r="E127" s="15">
        <v>680</v>
      </c>
      <c r="F127" s="16" t="s">
        <v>38</v>
      </c>
      <c r="G127" s="16">
        <v>61239</v>
      </c>
      <c r="H127" s="40" t="s">
        <v>52</v>
      </c>
      <c r="I127" s="11">
        <v>599506</v>
      </c>
      <c r="J127" s="17" t="s">
        <v>52</v>
      </c>
      <c r="K127" s="18">
        <v>-128.19999999999999</v>
      </c>
      <c r="L127" s="19">
        <v>49.73520199</v>
      </c>
      <c r="M127" s="18">
        <v>18.114385030000001</v>
      </c>
      <c r="N127" s="19">
        <v>49.734794360000002</v>
      </c>
      <c r="O127" s="18">
        <v>18.112770000000001</v>
      </c>
      <c r="P127" s="19">
        <v>49.735609889999999</v>
      </c>
      <c r="Q127" s="20">
        <v>18.116001000000001</v>
      </c>
      <c r="R127" s="52">
        <f t="shared" si="49"/>
        <v>0.24928338966481323</v>
      </c>
      <c r="S127" s="52">
        <f t="shared" si="48"/>
        <v>0</v>
      </c>
      <c r="T127" s="52">
        <f t="shared" si="50"/>
        <v>0</v>
      </c>
      <c r="U127" s="52">
        <f t="shared" si="51"/>
        <v>0</v>
      </c>
      <c r="V127" s="23"/>
      <c r="W127" s="22"/>
      <c r="X127" s="23"/>
      <c r="Y127" s="53">
        <f t="shared" si="52"/>
        <v>0</v>
      </c>
      <c r="Z127" s="54" t="str">
        <f t="shared" si="53"/>
        <v xml:space="preserve"> </v>
      </c>
      <c r="AA127" s="22" t="s">
        <v>123</v>
      </c>
      <c r="AB127" s="23">
        <f t="shared" si="54"/>
        <v>0</v>
      </c>
      <c r="AC127" s="21">
        <f t="shared" si="55"/>
        <v>0</v>
      </c>
      <c r="AD127" s="21">
        <f t="shared" si="56"/>
        <v>0</v>
      </c>
      <c r="AF127" s="21">
        <f t="shared" si="57"/>
        <v>0</v>
      </c>
      <c r="AG127" s="21">
        <f t="shared" si="58"/>
        <v>0</v>
      </c>
      <c r="AH127" s="21">
        <f t="shared" si="59"/>
        <v>0</v>
      </c>
    </row>
    <row r="128" spans="1:34" s="21" customFormat="1" x14ac:dyDescent="0.25">
      <c r="A128" s="11">
        <v>122</v>
      </c>
      <c r="B128" s="12">
        <v>268</v>
      </c>
      <c r="C128" s="13" t="s">
        <v>48</v>
      </c>
      <c r="D128" s="14" t="s">
        <v>109</v>
      </c>
      <c r="E128" s="15">
        <v>681</v>
      </c>
      <c r="F128" s="16" t="s">
        <v>38</v>
      </c>
      <c r="G128" s="16">
        <v>61239</v>
      </c>
      <c r="H128" s="40" t="s">
        <v>52</v>
      </c>
      <c r="I128" s="11">
        <v>599506</v>
      </c>
      <c r="J128" s="17" t="s">
        <v>52</v>
      </c>
      <c r="K128" s="18">
        <v>-132.6</v>
      </c>
      <c r="L128" s="19">
        <v>49.736017289999999</v>
      </c>
      <c r="M128" s="18">
        <v>18.117615359999999</v>
      </c>
      <c r="N128" s="19">
        <v>49.735609889999999</v>
      </c>
      <c r="O128" s="18">
        <v>18.116001000000001</v>
      </c>
      <c r="P128" s="19">
        <v>49.736425279999999</v>
      </c>
      <c r="Q128" s="20">
        <v>18.119231639999999</v>
      </c>
      <c r="R128" s="52">
        <f t="shared" si="49"/>
        <v>0.24924998068891213</v>
      </c>
      <c r="S128" s="52">
        <f t="shared" si="48"/>
        <v>0</v>
      </c>
      <c r="T128" s="52">
        <f t="shared" si="50"/>
        <v>0</v>
      </c>
      <c r="U128" s="52">
        <f t="shared" si="51"/>
        <v>0</v>
      </c>
      <c r="V128" s="23"/>
      <c r="W128" s="22"/>
      <c r="X128" s="23"/>
      <c r="Y128" s="53">
        <f t="shared" si="52"/>
        <v>0</v>
      </c>
      <c r="Z128" s="54" t="str">
        <f t="shared" si="53"/>
        <v xml:space="preserve"> </v>
      </c>
      <c r="AA128" s="22" t="s">
        <v>123</v>
      </c>
      <c r="AB128" s="23">
        <f t="shared" si="54"/>
        <v>0</v>
      </c>
      <c r="AC128" s="21">
        <f t="shared" si="55"/>
        <v>0</v>
      </c>
      <c r="AD128" s="21">
        <f t="shared" si="56"/>
        <v>0</v>
      </c>
      <c r="AF128" s="21">
        <f t="shared" si="57"/>
        <v>0</v>
      </c>
      <c r="AG128" s="21">
        <f t="shared" si="58"/>
        <v>0</v>
      </c>
      <c r="AH128" s="21">
        <f t="shared" si="59"/>
        <v>0</v>
      </c>
    </row>
    <row r="129" spans="1:34" s="21" customFormat="1" x14ac:dyDescent="0.25">
      <c r="A129" s="11">
        <v>122</v>
      </c>
      <c r="B129" s="12">
        <v>268</v>
      </c>
      <c r="C129" s="13" t="s">
        <v>48</v>
      </c>
      <c r="D129" s="14" t="s">
        <v>109</v>
      </c>
      <c r="E129" s="15">
        <v>682</v>
      </c>
      <c r="F129" s="16" t="s">
        <v>38</v>
      </c>
      <c r="G129" s="16">
        <v>61239</v>
      </c>
      <c r="H129" s="40" t="s">
        <v>52</v>
      </c>
      <c r="I129" s="11">
        <v>599506</v>
      </c>
      <c r="J129" s="17" t="s">
        <v>52</v>
      </c>
      <c r="K129" s="18">
        <v>-130.80000000000001</v>
      </c>
      <c r="L129" s="19">
        <v>49.736832759999999</v>
      </c>
      <c r="M129" s="18">
        <v>18.120846799999999</v>
      </c>
      <c r="N129" s="19">
        <v>49.736425279999999</v>
      </c>
      <c r="O129" s="18">
        <v>18.119231639999999</v>
      </c>
      <c r="P129" s="19">
        <v>49.737240550000003</v>
      </c>
      <c r="Q129" s="20">
        <v>18.122463</v>
      </c>
      <c r="R129" s="52">
        <f t="shared" si="49"/>
        <v>0.24928969854115346</v>
      </c>
      <c r="S129" s="52">
        <f t="shared" si="48"/>
        <v>0</v>
      </c>
      <c r="T129" s="52">
        <f t="shared" si="50"/>
        <v>0</v>
      </c>
      <c r="U129" s="52">
        <f t="shared" si="51"/>
        <v>0</v>
      </c>
      <c r="V129" s="23"/>
      <c r="W129" s="22"/>
      <c r="X129" s="23"/>
      <c r="Y129" s="53">
        <f t="shared" si="52"/>
        <v>0</v>
      </c>
      <c r="Z129" s="54" t="str">
        <f t="shared" si="53"/>
        <v xml:space="preserve"> </v>
      </c>
      <c r="AA129" s="22" t="s">
        <v>123</v>
      </c>
      <c r="AB129" s="23">
        <f t="shared" si="54"/>
        <v>0</v>
      </c>
      <c r="AC129" s="21">
        <f t="shared" si="55"/>
        <v>0</v>
      </c>
      <c r="AD129" s="21">
        <f t="shared" si="56"/>
        <v>0</v>
      </c>
      <c r="AF129" s="21">
        <f t="shared" si="57"/>
        <v>0</v>
      </c>
      <c r="AG129" s="21">
        <f t="shared" si="58"/>
        <v>0</v>
      </c>
      <c r="AH129" s="21">
        <f t="shared" si="59"/>
        <v>0</v>
      </c>
    </row>
    <row r="130" spans="1:34" s="21" customFormat="1" x14ac:dyDescent="0.25">
      <c r="A130" s="11">
        <v>122</v>
      </c>
      <c r="B130" s="12">
        <v>268</v>
      </c>
      <c r="C130" s="13" t="s">
        <v>48</v>
      </c>
      <c r="D130" s="14" t="s">
        <v>109</v>
      </c>
      <c r="E130" s="15">
        <v>683</v>
      </c>
      <c r="F130" s="16" t="s">
        <v>38</v>
      </c>
      <c r="G130" s="16">
        <v>61239</v>
      </c>
      <c r="H130" s="40" t="s">
        <v>52</v>
      </c>
      <c r="I130" s="11">
        <v>599506</v>
      </c>
      <c r="J130" s="17" t="s">
        <v>52</v>
      </c>
      <c r="K130" s="18">
        <v>-124.6</v>
      </c>
      <c r="L130" s="19">
        <v>49.737647979999998</v>
      </c>
      <c r="M130" s="18">
        <v>18.124077750000001</v>
      </c>
      <c r="N130" s="19">
        <v>49.737240550000003</v>
      </c>
      <c r="O130" s="18">
        <v>18.122463</v>
      </c>
      <c r="P130" s="19">
        <v>49.738055690000003</v>
      </c>
      <c r="Q130" s="20">
        <v>18.125693999999999</v>
      </c>
      <c r="R130" s="52">
        <f t="shared" si="49"/>
        <v>0.24925670623230833</v>
      </c>
      <c r="S130" s="52" t="e">
        <f t="shared" si="48"/>
        <v>#NUM!</v>
      </c>
      <c r="T130" s="52">
        <f t="shared" si="50"/>
        <v>0</v>
      </c>
      <c r="U130" s="52">
        <f t="shared" si="51"/>
        <v>0</v>
      </c>
      <c r="V130" s="23"/>
      <c r="W130" s="22"/>
      <c r="X130" s="23"/>
      <c r="Y130" s="53">
        <f t="shared" si="52"/>
        <v>0</v>
      </c>
      <c r="Z130" s="54" t="str">
        <f t="shared" si="53"/>
        <v xml:space="preserve"> </v>
      </c>
      <c r="AA130" s="22" t="s">
        <v>123</v>
      </c>
      <c r="AB130" s="23">
        <f t="shared" si="54"/>
        <v>0</v>
      </c>
      <c r="AC130" s="21">
        <f t="shared" si="55"/>
        <v>0</v>
      </c>
      <c r="AD130" s="21">
        <f t="shared" si="56"/>
        <v>0</v>
      </c>
      <c r="AF130" s="21">
        <f t="shared" si="57"/>
        <v>0</v>
      </c>
      <c r="AG130" s="21">
        <f t="shared" si="58"/>
        <v>0</v>
      </c>
      <c r="AH130" s="21">
        <f t="shared" si="59"/>
        <v>0</v>
      </c>
    </row>
    <row r="131" spans="1:34" s="21" customFormat="1" x14ac:dyDescent="0.25">
      <c r="A131" s="11">
        <v>122</v>
      </c>
      <c r="B131" s="12">
        <v>268</v>
      </c>
      <c r="C131" s="13" t="s">
        <v>48</v>
      </c>
      <c r="D131" s="14" t="s">
        <v>109</v>
      </c>
      <c r="E131" s="15">
        <v>684</v>
      </c>
      <c r="F131" s="16" t="s">
        <v>38</v>
      </c>
      <c r="G131" s="16">
        <v>61239</v>
      </c>
      <c r="H131" s="40" t="s">
        <v>52</v>
      </c>
      <c r="I131" s="11">
        <v>599506</v>
      </c>
      <c r="J131" s="17" t="s">
        <v>52</v>
      </c>
      <c r="K131" s="18">
        <v>-127.1</v>
      </c>
      <c r="L131" s="19">
        <v>49.738463150000001</v>
      </c>
      <c r="M131" s="18">
        <v>18.127309159999999</v>
      </c>
      <c r="N131" s="19">
        <v>49.738055690000003</v>
      </c>
      <c r="O131" s="18">
        <v>18.125693999999999</v>
      </c>
      <c r="P131" s="19">
        <v>49.738870810000002</v>
      </c>
      <c r="Q131" s="20">
        <v>18.12892536</v>
      </c>
      <c r="R131" s="52">
        <f t="shared" si="49"/>
        <v>0.24927633944172878</v>
      </c>
      <c r="S131" s="52" t="e">
        <f t="shared" si="48"/>
        <v>#NUM!</v>
      </c>
      <c r="T131" s="52">
        <f t="shared" si="50"/>
        <v>0</v>
      </c>
      <c r="U131" s="52">
        <f t="shared" si="51"/>
        <v>0</v>
      </c>
      <c r="V131" s="23"/>
      <c r="W131" s="22"/>
      <c r="X131" s="23"/>
      <c r="Y131" s="53">
        <f t="shared" si="52"/>
        <v>0</v>
      </c>
      <c r="Z131" s="54" t="str">
        <f t="shared" si="53"/>
        <v xml:space="preserve"> </v>
      </c>
      <c r="AA131" s="22" t="s">
        <v>123</v>
      </c>
      <c r="AB131" s="23">
        <f t="shared" si="54"/>
        <v>0</v>
      </c>
      <c r="AC131" s="21">
        <f t="shared" si="55"/>
        <v>0</v>
      </c>
      <c r="AD131" s="21">
        <f t="shared" si="56"/>
        <v>0</v>
      </c>
      <c r="AF131" s="21">
        <f t="shared" si="57"/>
        <v>0</v>
      </c>
      <c r="AG131" s="21">
        <f t="shared" si="58"/>
        <v>0</v>
      </c>
      <c r="AH131" s="21">
        <f t="shared" si="59"/>
        <v>0</v>
      </c>
    </row>
    <row r="132" spans="1:34" s="21" customFormat="1" x14ac:dyDescent="0.25">
      <c r="A132" s="11">
        <v>122</v>
      </c>
      <c r="B132" s="12">
        <v>268</v>
      </c>
      <c r="C132" s="13" t="s">
        <v>48</v>
      </c>
      <c r="D132" s="14" t="s">
        <v>109</v>
      </c>
      <c r="E132" s="15">
        <v>685</v>
      </c>
      <c r="F132" s="16" t="s">
        <v>38</v>
      </c>
      <c r="G132" s="16">
        <v>61239</v>
      </c>
      <c r="H132" s="40" t="s">
        <v>52</v>
      </c>
      <c r="I132" s="11">
        <v>599506</v>
      </c>
      <c r="J132" s="17" t="s">
        <v>52</v>
      </c>
      <c r="K132" s="18">
        <v>-122.9</v>
      </c>
      <c r="L132" s="19">
        <v>49.739278169999999</v>
      </c>
      <c r="M132" s="18">
        <v>18.130540289999999</v>
      </c>
      <c r="N132" s="19">
        <v>49.738870810000002</v>
      </c>
      <c r="O132" s="18">
        <v>18.12892536</v>
      </c>
      <c r="P132" s="19">
        <v>49.739685919999999</v>
      </c>
      <c r="Q132" s="20">
        <v>18.132156720000001</v>
      </c>
      <c r="R132" s="52">
        <f t="shared" si="49"/>
        <v>0.249272326149937</v>
      </c>
      <c r="S132" s="52">
        <f t="shared" si="48"/>
        <v>0</v>
      </c>
      <c r="T132" s="52">
        <f t="shared" si="50"/>
        <v>0</v>
      </c>
      <c r="U132" s="52">
        <f t="shared" si="51"/>
        <v>0</v>
      </c>
      <c r="V132" s="23"/>
      <c r="W132" s="22"/>
      <c r="X132" s="23"/>
      <c r="Y132" s="53">
        <f t="shared" si="52"/>
        <v>0</v>
      </c>
      <c r="Z132" s="54" t="str">
        <f t="shared" si="53"/>
        <v xml:space="preserve"> </v>
      </c>
      <c r="AA132" s="22" t="s">
        <v>123</v>
      </c>
      <c r="AB132" s="23">
        <f t="shared" si="54"/>
        <v>0</v>
      </c>
      <c r="AC132" s="21">
        <f t="shared" si="55"/>
        <v>0</v>
      </c>
      <c r="AD132" s="21">
        <f t="shared" si="56"/>
        <v>0</v>
      </c>
      <c r="AF132" s="21">
        <f t="shared" si="57"/>
        <v>0</v>
      </c>
      <c r="AG132" s="21">
        <f t="shared" si="58"/>
        <v>0</v>
      </c>
      <c r="AH132" s="21">
        <f t="shared" si="59"/>
        <v>0</v>
      </c>
    </row>
    <row r="133" spans="1:34" s="21" customFormat="1" x14ac:dyDescent="0.25">
      <c r="A133" s="11">
        <v>122</v>
      </c>
      <c r="B133" s="12">
        <v>268</v>
      </c>
      <c r="C133" s="13" t="s">
        <v>48</v>
      </c>
      <c r="D133" s="14" t="s">
        <v>109</v>
      </c>
      <c r="E133" s="15">
        <v>686</v>
      </c>
      <c r="F133" s="16" t="s">
        <v>38</v>
      </c>
      <c r="G133" s="16">
        <v>61239</v>
      </c>
      <c r="H133" s="40" t="s">
        <v>52</v>
      </c>
      <c r="I133" s="11">
        <v>599506</v>
      </c>
      <c r="J133" s="17" t="s">
        <v>52</v>
      </c>
      <c r="K133" s="18">
        <v>-115.4</v>
      </c>
      <c r="L133" s="19">
        <v>49.740089589999997</v>
      </c>
      <c r="M133" s="18">
        <v>18.13373026</v>
      </c>
      <c r="N133" s="19">
        <v>49.739685919999999</v>
      </c>
      <c r="O133" s="18">
        <v>18.132156720000001</v>
      </c>
      <c r="P133" s="19">
        <v>49.740533939999999</v>
      </c>
      <c r="Q133" s="20">
        <v>18.135359999999999</v>
      </c>
      <c r="R133" s="52">
        <f t="shared" si="49"/>
        <v>0.24875399599058645</v>
      </c>
      <c r="S133" s="52">
        <f t="shared" si="48"/>
        <v>9.4935297966003418E-5</v>
      </c>
      <c r="T133" s="52">
        <f t="shared" si="50"/>
        <v>9.4935297966003418E-5</v>
      </c>
      <c r="U133" s="52">
        <f t="shared" si="51"/>
        <v>9.4935297966003418E-5</v>
      </c>
      <c r="V133" s="23"/>
      <c r="W133" s="22"/>
      <c r="X133" s="23"/>
      <c r="Y133" s="53">
        <f t="shared" si="52"/>
        <v>0</v>
      </c>
      <c r="Z133" s="54" t="str">
        <f t="shared" si="53"/>
        <v xml:space="preserve"> </v>
      </c>
      <c r="AA133" s="22" t="s">
        <v>123</v>
      </c>
      <c r="AB133" s="23">
        <f t="shared" si="54"/>
        <v>0</v>
      </c>
      <c r="AC133" s="21">
        <f t="shared" si="55"/>
        <v>0</v>
      </c>
      <c r="AD133" s="21">
        <f t="shared" si="56"/>
        <v>0</v>
      </c>
      <c r="AF133" s="21">
        <f t="shared" si="57"/>
        <v>0</v>
      </c>
      <c r="AG133" s="21">
        <f t="shared" si="58"/>
        <v>0</v>
      </c>
      <c r="AH133" s="21">
        <f t="shared" si="59"/>
        <v>0</v>
      </c>
    </row>
    <row r="134" spans="1:34" s="21" customFormat="1" x14ac:dyDescent="0.25">
      <c r="A134" s="11">
        <v>122</v>
      </c>
      <c r="B134" s="12">
        <v>268</v>
      </c>
      <c r="C134" s="13" t="s">
        <v>48</v>
      </c>
      <c r="D134" s="14" t="s">
        <v>109</v>
      </c>
      <c r="E134" s="15">
        <v>687</v>
      </c>
      <c r="F134" s="16" t="s">
        <v>38</v>
      </c>
      <c r="G134" s="16">
        <v>61239</v>
      </c>
      <c r="H134" s="40" t="s">
        <v>52</v>
      </c>
      <c r="I134" s="11">
        <v>599506</v>
      </c>
      <c r="J134" s="17" t="s">
        <v>52</v>
      </c>
      <c r="K134" s="18">
        <v>-117</v>
      </c>
      <c r="L134" s="19">
        <v>49.74109472</v>
      </c>
      <c r="M134" s="18">
        <v>18.136887059999999</v>
      </c>
      <c r="N134" s="19">
        <v>49.740533939999999</v>
      </c>
      <c r="O134" s="18">
        <v>18.135359999999999</v>
      </c>
      <c r="P134" s="19">
        <v>49.741715790000001</v>
      </c>
      <c r="Q134" s="20">
        <v>18.138299759999999</v>
      </c>
      <c r="R134" s="52">
        <f t="shared" si="49"/>
        <v>0.24878852213803793</v>
      </c>
      <c r="S134" s="52" t="e">
        <f>IF(ISBLANK(#REF!),"",ACOS(COS(RADIANS(90-#REF!))*COS(RADIANS(90-P134))+SIN(RADIANS(90-#REF!)) *SIN(RADIANS(90-P134))*COS(RADIANS(#REF!-Q134)))*6371)</f>
        <v>#REF!</v>
      </c>
      <c r="T134" s="52">
        <f t="shared" si="50"/>
        <v>0</v>
      </c>
      <c r="U134" s="52">
        <f t="shared" si="51"/>
        <v>0</v>
      </c>
      <c r="V134" s="23"/>
      <c r="W134" s="22"/>
      <c r="X134" s="23"/>
      <c r="Y134" s="53">
        <f t="shared" si="52"/>
        <v>0</v>
      </c>
      <c r="Z134" s="54" t="str">
        <f t="shared" si="53"/>
        <v xml:space="preserve"> </v>
      </c>
      <c r="AA134" s="22" t="s">
        <v>123</v>
      </c>
      <c r="AB134" s="23">
        <f t="shared" si="54"/>
        <v>0</v>
      </c>
      <c r="AC134" s="21">
        <f t="shared" si="55"/>
        <v>0</v>
      </c>
      <c r="AD134" s="21">
        <f t="shared" si="56"/>
        <v>0</v>
      </c>
      <c r="AF134" s="21">
        <f t="shared" si="57"/>
        <v>0</v>
      </c>
      <c r="AG134" s="21">
        <f t="shared" si="58"/>
        <v>0</v>
      </c>
      <c r="AH134" s="21">
        <f t="shared" si="59"/>
        <v>0</v>
      </c>
    </row>
    <row r="135" spans="1:34" s="32" customFormat="1" x14ac:dyDescent="0.25">
      <c r="A135" s="24"/>
      <c r="B135" s="25"/>
      <c r="C135" s="26" t="s">
        <v>48</v>
      </c>
      <c r="D135" s="27"/>
      <c r="E135" s="28"/>
      <c r="F135" s="25"/>
      <c r="G135" s="25"/>
      <c r="H135" s="27"/>
      <c r="I135" s="24"/>
      <c r="J135" s="26"/>
      <c r="K135" s="29"/>
      <c r="L135" s="30"/>
      <c r="M135" s="29"/>
      <c r="N135" s="30"/>
      <c r="O135" s="29"/>
      <c r="P135" s="30"/>
      <c r="Q135" s="31"/>
      <c r="R135" s="55" t="str">
        <f t="shared" si="49"/>
        <v/>
      </c>
      <c r="S135" s="55" t="e">
        <f>IF(ISBLANK(#REF!),"",ACOS(COS(RADIANS(90-#REF!))*COS(RADIANS(90-P135))+SIN(RADIANS(90-#REF!)) *SIN(RADIANS(90-P135))*COS(RADIANS(#REF!-Q135)))*6371)</f>
        <v>#REF!</v>
      </c>
      <c r="T135" s="55">
        <f t="shared" si="50"/>
        <v>0</v>
      </c>
      <c r="U135" s="55" t="str">
        <f t="shared" si="51"/>
        <v/>
      </c>
      <c r="V135" s="34"/>
      <c r="W135" s="33"/>
      <c r="X135" s="34"/>
      <c r="Y135" s="56">
        <f t="shared" si="52"/>
        <v>0</v>
      </c>
      <c r="Z135" s="57" t="str">
        <f t="shared" si="53"/>
        <v xml:space="preserve"> </v>
      </c>
      <c r="AA135" s="33"/>
      <c r="AB135" s="34">
        <f>SUBTOTAL(9,AB91:AB134)</f>
        <v>6</v>
      </c>
      <c r="AC135" s="34">
        <f>SUBTOTAL(9,AC91:AC134)</f>
        <v>0</v>
      </c>
      <c r="AD135" s="34">
        <f>SUBTOTAL(9,AD91:AD134)</f>
        <v>6</v>
      </c>
      <c r="AF135" s="32">
        <f t="shared" si="57"/>
        <v>0</v>
      </c>
      <c r="AG135" s="32">
        <f t="shared" si="58"/>
        <v>0</v>
      </c>
      <c r="AH135" s="32">
        <f t="shared" si="59"/>
        <v>0</v>
      </c>
    </row>
    <row r="136" spans="1:34" s="21" customFormat="1" x14ac:dyDescent="0.25">
      <c r="A136" s="11">
        <v>137</v>
      </c>
      <c r="B136" s="12">
        <v>305</v>
      </c>
      <c r="C136" s="13" t="s">
        <v>53</v>
      </c>
      <c r="D136" s="14" t="s">
        <v>55</v>
      </c>
      <c r="E136" s="15">
        <v>222</v>
      </c>
      <c r="F136" s="16" t="s">
        <v>36</v>
      </c>
      <c r="G136" s="16">
        <v>47236</v>
      </c>
      <c r="H136" s="40" t="s">
        <v>54</v>
      </c>
      <c r="I136" s="11">
        <v>572691</v>
      </c>
      <c r="J136" s="17" t="s">
        <v>54</v>
      </c>
      <c r="K136" s="18">
        <v>-124</v>
      </c>
      <c r="L136" s="19">
        <v>49.683619479999997</v>
      </c>
      <c r="M136" s="18">
        <v>16.477018430000001</v>
      </c>
      <c r="N136" s="19">
        <v>49.684702369999997</v>
      </c>
      <c r="O136" s="18">
        <v>16.477510680000002</v>
      </c>
      <c r="P136" s="19">
        <v>49.68254597</v>
      </c>
      <c r="Q136" s="20">
        <v>16.47653004</v>
      </c>
      <c r="R136" s="52">
        <f t="shared" ref="R136:R161" si="60">IF(ISBLANK(N136),"",ACOS(COS(RADIANS(90-N136))*COS(RADIANS(90-P136))+SIN(RADIANS(90-N136)) *SIN(RADIANS(90-P136))*COS(RADIANS(O136-Q136)))*6371)</f>
        <v>0.24994450150443148</v>
      </c>
      <c r="S136" s="52">
        <f t="shared" ref="S136:S160" si="61">IF(ISBLANK(N137),"",ACOS(COS(RADIANS(90-N137))*COS(RADIANS(90-P136))+SIN(RADIANS(90-N137)) *SIN(RADIANS(90-P136))*COS(RADIANS(O137-Q136)))*6371)</f>
        <v>0</v>
      </c>
      <c r="T136" s="52">
        <f t="shared" ref="T136:T161" si="62">IF(ISERR(S136),0,S136)</f>
        <v>0</v>
      </c>
      <c r="U136" s="52">
        <f t="shared" ref="U136:U161" si="63">(IF(R136="","",T136))</f>
        <v>0</v>
      </c>
      <c r="V136" s="23"/>
      <c r="W136" s="38">
        <f>SUM(R136:R144)</f>
        <v>2.2481284023631805</v>
      </c>
      <c r="X136" s="53">
        <f>SUM(U136:U143)</f>
        <v>0</v>
      </c>
      <c r="Y136" s="53">
        <f t="shared" ref="Y136:Y161" si="64">+W136+X136</f>
        <v>2.2481284023631805</v>
      </c>
      <c r="Z136" s="54" t="str">
        <f t="shared" ref="Z136:Z161" si="65">IF(+Y136&gt;4,"!!!!!!"," ")</f>
        <v xml:space="preserve"> </v>
      </c>
      <c r="AA136" s="22" t="s">
        <v>123</v>
      </c>
      <c r="AB136" s="23">
        <f t="shared" ref="AB136:AB161" si="66">IF(Y136=0,0,1)</f>
        <v>1</v>
      </c>
      <c r="AC136" s="21">
        <f t="shared" ref="AC136:AC161" si="67">IF(AA136="Správa Železnic",1*AB136,0)</f>
        <v>0</v>
      </c>
      <c r="AD136" s="21">
        <f t="shared" ref="AD136:AD161" si="68">IF(AA136="Podnikatelské subjekty",1*AB136,0)</f>
        <v>1</v>
      </c>
      <c r="AF136" s="21">
        <f t="shared" ref="AF136:AF161" si="69">IF(C136="Česká Třebová - Brno",1,0)</f>
        <v>1</v>
      </c>
      <c r="AG136" s="21">
        <f t="shared" ref="AG136:AG161" si="70">IF(AA136="Správa Železnic",1,0)</f>
        <v>0</v>
      </c>
      <c r="AH136" s="21">
        <f t="shared" ref="AH136:AH161" si="71">+AF136*AG136*AB136</f>
        <v>0</v>
      </c>
    </row>
    <row r="137" spans="1:34" s="21" customFormat="1" x14ac:dyDescent="0.25">
      <c r="A137" s="11">
        <v>137</v>
      </c>
      <c r="B137" s="12">
        <v>305</v>
      </c>
      <c r="C137" s="13" t="s">
        <v>53</v>
      </c>
      <c r="D137" s="14" t="s">
        <v>55</v>
      </c>
      <c r="E137" s="15">
        <v>223</v>
      </c>
      <c r="F137" s="16" t="s">
        <v>36</v>
      </c>
      <c r="G137" s="16">
        <v>47236</v>
      </c>
      <c r="H137" s="40" t="s">
        <v>54</v>
      </c>
      <c r="I137" s="11">
        <v>572691</v>
      </c>
      <c r="J137" s="17" t="s">
        <v>54</v>
      </c>
      <c r="K137" s="18">
        <v>-127</v>
      </c>
      <c r="L137" s="19">
        <v>49.681466520000001</v>
      </c>
      <c r="M137" s="18">
        <v>16.476038859999999</v>
      </c>
      <c r="N137" s="19">
        <v>49.68254597</v>
      </c>
      <c r="O137" s="18">
        <v>16.47653004</v>
      </c>
      <c r="P137" s="19">
        <v>49.680390410000001</v>
      </c>
      <c r="Q137" s="20">
        <v>16.47554508</v>
      </c>
      <c r="R137" s="52">
        <f t="shared" si="60"/>
        <v>0.2499437442683814</v>
      </c>
      <c r="S137" s="52">
        <f t="shared" si="61"/>
        <v>0</v>
      </c>
      <c r="T137" s="52">
        <f t="shared" si="62"/>
        <v>0</v>
      </c>
      <c r="U137" s="52">
        <f t="shared" si="63"/>
        <v>0</v>
      </c>
      <c r="V137" s="23"/>
      <c r="W137" s="22"/>
      <c r="X137" s="23"/>
      <c r="Y137" s="53">
        <f t="shared" si="64"/>
        <v>0</v>
      </c>
      <c r="Z137" s="54" t="str">
        <f t="shared" si="65"/>
        <v xml:space="preserve"> </v>
      </c>
      <c r="AA137" s="22" t="s">
        <v>123</v>
      </c>
      <c r="AB137" s="23">
        <f t="shared" si="66"/>
        <v>0</v>
      </c>
      <c r="AC137" s="21">
        <f t="shared" si="67"/>
        <v>0</v>
      </c>
      <c r="AD137" s="21">
        <f t="shared" si="68"/>
        <v>0</v>
      </c>
      <c r="AF137" s="21">
        <f t="shared" si="69"/>
        <v>1</v>
      </c>
      <c r="AG137" s="21">
        <f t="shared" si="70"/>
        <v>0</v>
      </c>
      <c r="AH137" s="21">
        <f t="shared" si="71"/>
        <v>0</v>
      </c>
    </row>
    <row r="138" spans="1:34" s="21" customFormat="1" x14ac:dyDescent="0.25">
      <c r="A138" s="11">
        <v>137</v>
      </c>
      <c r="B138" s="12">
        <v>305</v>
      </c>
      <c r="C138" s="13" t="s">
        <v>53</v>
      </c>
      <c r="D138" s="14" t="s">
        <v>55</v>
      </c>
      <c r="E138" s="15">
        <v>224</v>
      </c>
      <c r="F138" s="16" t="s">
        <v>36</v>
      </c>
      <c r="G138" s="16">
        <v>47236</v>
      </c>
      <c r="H138" s="40" t="s">
        <v>54</v>
      </c>
      <c r="I138" s="11">
        <v>572691</v>
      </c>
      <c r="J138" s="17" t="s">
        <v>54</v>
      </c>
      <c r="K138" s="18">
        <v>-129.9</v>
      </c>
      <c r="L138" s="19">
        <v>49.679319800000002</v>
      </c>
      <c r="M138" s="18">
        <v>16.47508569</v>
      </c>
      <c r="N138" s="19">
        <v>49.680390410000001</v>
      </c>
      <c r="O138" s="18">
        <v>16.47554508</v>
      </c>
      <c r="P138" s="19">
        <v>49.678205980000001</v>
      </c>
      <c r="Q138" s="20">
        <v>16.474782959999999</v>
      </c>
      <c r="R138" s="52">
        <f t="shared" si="60"/>
        <v>0.24901018325844748</v>
      </c>
      <c r="S138" s="52">
        <f t="shared" si="61"/>
        <v>0</v>
      </c>
      <c r="T138" s="52">
        <f t="shared" si="62"/>
        <v>0</v>
      </c>
      <c r="U138" s="52">
        <f t="shared" si="63"/>
        <v>0</v>
      </c>
      <c r="V138" s="23"/>
      <c r="W138" s="22"/>
      <c r="X138" s="23"/>
      <c r="Y138" s="53">
        <f t="shared" si="64"/>
        <v>0</v>
      </c>
      <c r="Z138" s="54" t="str">
        <f t="shared" si="65"/>
        <v xml:space="preserve"> </v>
      </c>
      <c r="AA138" s="22" t="s">
        <v>123</v>
      </c>
      <c r="AB138" s="23">
        <f t="shared" si="66"/>
        <v>0</v>
      </c>
      <c r="AC138" s="21">
        <f t="shared" si="67"/>
        <v>0</v>
      </c>
      <c r="AD138" s="21">
        <f t="shared" si="68"/>
        <v>0</v>
      </c>
      <c r="AF138" s="21">
        <f t="shared" si="69"/>
        <v>1</v>
      </c>
      <c r="AG138" s="21">
        <f t="shared" si="70"/>
        <v>0</v>
      </c>
      <c r="AH138" s="21">
        <f t="shared" si="71"/>
        <v>0</v>
      </c>
    </row>
    <row r="139" spans="1:34" s="21" customFormat="1" x14ac:dyDescent="0.25">
      <c r="A139" s="11">
        <v>137</v>
      </c>
      <c r="B139" s="12">
        <v>305</v>
      </c>
      <c r="C139" s="13" t="s">
        <v>53</v>
      </c>
      <c r="D139" s="14" t="s">
        <v>55</v>
      </c>
      <c r="E139" s="15">
        <v>225</v>
      </c>
      <c r="F139" s="16" t="s">
        <v>36</v>
      </c>
      <c r="G139" s="16">
        <v>14753</v>
      </c>
      <c r="H139" s="40" t="s">
        <v>56</v>
      </c>
      <c r="I139" s="11">
        <v>505145</v>
      </c>
      <c r="J139" s="17" t="s">
        <v>57</v>
      </c>
      <c r="K139" s="18">
        <v>-131.19999999999999</v>
      </c>
      <c r="L139" s="19">
        <v>49.677123889999997</v>
      </c>
      <c r="M139" s="18">
        <v>16.47507353</v>
      </c>
      <c r="N139" s="19">
        <v>49.678205980000001</v>
      </c>
      <c r="O139" s="18">
        <v>16.474782959999999</v>
      </c>
      <c r="P139" s="19">
        <v>49.676015169999999</v>
      </c>
      <c r="Q139" s="20">
        <v>16.475531400000001</v>
      </c>
      <c r="R139" s="52">
        <f t="shared" si="60"/>
        <v>0.24948846389751633</v>
      </c>
      <c r="S139" s="52">
        <f t="shared" si="61"/>
        <v>0</v>
      </c>
      <c r="T139" s="52">
        <f t="shared" si="62"/>
        <v>0</v>
      </c>
      <c r="U139" s="52">
        <f t="shared" si="63"/>
        <v>0</v>
      </c>
      <c r="V139" s="23"/>
      <c r="W139" s="22"/>
      <c r="X139" s="23"/>
      <c r="Y139" s="53">
        <f t="shared" si="64"/>
        <v>0</v>
      </c>
      <c r="Z139" s="54" t="str">
        <f t="shared" si="65"/>
        <v xml:space="preserve"> </v>
      </c>
      <c r="AA139" s="22" t="s">
        <v>123</v>
      </c>
      <c r="AB139" s="23">
        <f t="shared" si="66"/>
        <v>0</v>
      </c>
      <c r="AC139" s="21">
        <f t="shared" si="67"/>
        <v>0</v>
      </c>
      <c r="AD139" s="21">
        <f t="shared" si="68"/>
        <v>0</v>
      </c>
      <c r="AF139" s="21">
        <f t="shared" si="69"/>
        <v>1</v>
      </c>
      <c r="AG139" s="21">
        <f t="shared" si="70"/>
        <v>0</v>
      </c>
      <c r="AH139" s="21">
        <f t="shared" si="71"/>
        <v>0</v>
      </c>
    </row>
    <row r="140" spans="1:34" s="21" customFormat="1" x14ac:dyDescent="0.25">
      <c r="A140" s="11">
        <v>137</v>
      </c>
      <c r="B140" s="12">
        <v>305</v>
      </c>
      <c r="C140" s="13" t="s">
        <v>53</v>
      </c>
      <c r="D140" s="14" t="s">
        <v>55</v>
      </c>
      <c r="E140" s="15">
        <v>226</v>
      </c>
      <c r="F140" s="16" t="s">
        <v>36</v>
      </c>
      <c r="G140" s="16">
        <v>14753</v>
      </c>
      <c r="H140" s="40" t="s">
        <v>56</v>
      </c>
      <c r="I140" s="11">
        <v>505145</v>
      </c>
      <c r="J140" s="17" t="s">
        <v>57</v>
      </c>
      <c r="K140" s="18">
        <v>-131.19999999999999</v>
      </c>
      <c r="L140" s="19">
        <v>49.674933979999999</v>
      </c>
      <c r="M140" s="18">
        <v>16.476015839999999</v>
      </c>
      <c r="N140" s="19">
        <v>49.676015169999999</v>
      </c>
      <c r="O140" s="18">
        <v>16.475531400000001</v>
      </c>
      <c r="P140" s="19">
        <v>49.673856170000001</v>
      </c>
      <c r="Q140" s="20">
        <v>16.476498719999999</v>
      </c>
      <c r="R140" s="52">
        <f t="shared" si="60"/>
        <v>0.24995683332599716</v>
      </c>
      <c r="S140" s="52">
        <f t="shared" si="61"/>
        <v>0</v>
      </c>
      <c r="T140" s="52">
        <f t="shared" si="62"/>
        <v>0</v>
      </c>
      <c r="U140" s="52">
        <f t="shared" si="63"/>
        <v>0</v>
      </c>
      <c r="V140" s="23"/>
      <c r="W140" s="22"/>
      <c r="X140" s="23"/>
      <c r="Y140" s="53">
        <f t="shared" si="64"/>
        <v>0</v>
      </c>
      <c r="Z140" s="54" t="str">
        <f t="shared" si="65"/>
        <v xml:space="preserve"> </v>
      </c>
      <c r="AA140" s="22" t="s">
        <v>123</v>
      </c>
      <c r="AB140" s="23">
        <f t="shared" si="66"/>
        <v>0</v>
      </c>
      <c r="AC140" s="21">
        <f t="shared" si="67"/>
        <v>0</v>
      </c>
      <c r="AD140" s="21">
        <f t="shared" si="68"/>
        <v>0</v>
      </c>
      <c r="AF140" s="21">
        <f t="shared" si="69"/>
        <v>1</v>
      </c>
      <c r="AG140" s="21">
        <f t="shared" si="70"/>
        <v>0</v>
      </c>
      <c r="AH140" s="21">
        <f t="shared" si="71"/>
        <v>0</v>
      </c>
    </row>
    <row r="141" spans="1:34" s="21" customFormat="1" x14ac:dyDescent="0.25">
      <c r="A141" s="11">
        <v>137</v>
      </c>
      <c r="B141" s="12">
        <v>305</v>
      </c>
      <c r="C141" s="13" t="s">
        <v>53</v>
      </c>
      <c r="D141" s="14" t="s">
        <v>55</v>
      </c>
      <c r="E141" s="15">
        <v>227</v>
      </c>
      <c r="F141" s="16" t="s">
        <v>36</v>
      </c>
      <c r="G141" s="16">
        <v>850</v>
      </c>
      <c r="H141" s="40" t="s">
        <v>55</v>
      </c>
      <c r="I141" s="11">
        <v>572560</v>
      </c>
      <c r="J141" s="17" t="s">
        <v>55</v>
      </c>
      <c r="K141" s="18">
        <v>-132.80000000000001</v>
      </c>
      <c r="L141" s="19">
        <v>49.672775000000001</v>
      </c>
      <c r="M141" s="18">
        <v>16.476982979999999</v>
      </c>
      <c r="N141" s="19">
        <v>49.673856170000001</v>
      </c>
      <c r="O141" s="18">
        <v>16.476498719999999</v>
      </c>
      <c r="P141" s="19">
        <v>49.671697309999999</v>
      </c>
      <c r="Q141" s="20">
        <v>16.477465680000002</v>
      </c>
      <c r="R141" s="52">
        <f t="shared" si="60"/>
        <v>0.24993552268996866</v>
      </c>
      <c r="S141" s="52">
        <f t="shared" si="61"/>
        <v>0</v>
      </c>
      <c r="T141" s="52">
        <f t="shared" si="62"/>
        <v>0</v>
      </c>
      <c r="U141" s="52">
        <f t="shared" si="63"/>
        <v>0</v>
      </c>
      <c r="V141" s="23"/>
      <c r="W141" s="22"/>
      <c r="X141" s="23"/>
      <c r="Y141" s="53">
        <f t="shared" si="64"/>
        <v>0</v>
      </c>
      <c r="Z141" s="54" t="str">
        <f t="shared" si="65"/>
        <v xml:space="preserve"> </v>
      </c>
      <c r="AA141" s="22" t="s">
        <v>123</v>
      </c>
      <c r="AB141" s="23">
        <f t="shared" si="66"/>
        <v>0</v>
      </c>
      <c r="AC141" s="21">
        <f t="shared" si="67"/>
        <v>0</v>
      </c>
      <c r="AD141" s="21">
        <f t="shared" si="68"/>
        <v>0</v>
      </c>
      <c r="AF141" s="21">
        <f t="shared" si="69"/>
        <v>1</v>
      </c>
      <c r="AG141" s="21">
        <f t="shared" si="70"/>
        <v>0</v>
      </c>
      <c r="AH141" s="21">
        <f t="shared" si="71"/>
        <v>0</v>
      </c>
    </row>
    <row r="142" spans="1:34" s="21" customFormat="1" x14ac:dyDescent="0.25">
      <c r="A142" s="11">
        <v>137</v>
      </c>
      <c r="B142" s="12">
        <v>305</v>
      </c>
      <c r="C142" s="13" t="s">
        <v>53</v>
      </c>
      <c r="D142" s="14" t="s">
        <v>55</v>
      </c>
      <c r="E142" s="15">
        <v>228</v>
      </c>
      <c r="F142" s="16" t="s">
        <v>36</v>
      </c>
      <c r="G142" s="16">
        <v>850</v>
      </c>
      <c r="H142" s="40" t="s">
        <v>55</v>
      </c>
      <c r="I142" s="11">
        <v>572560</v>
      </c>
      <c r="J142" s="17" t="s">
        <v>55</v>
      </c>
      <c r="K142" s="18">
        <v>-135.5</v>
      </c>
      <c r="L142" s="19">
        <v>49.670615789999999</v>
      </c>
      <c r="M142" s="18">
        <v>16.477950140000001</v>
      </c>
      <c r="N142" s="19">
        <v>49.671697309999999</v>
      </c>
      <c r="O142" s="18">
        <v>16.477465680000002</v>
      </c>
      <c r="P142" s="19">
        <v>49.669538350000003</v>
      </c>
      <c r="Q142" s="20">
        <v>16.478432999999999</v>
      </c>
      <c r="R142" s="52">
        <f t="shared" si="60"/>
        <v>0.24995429129027946</v>
      </c>
      <c r="S142" s="52">
        <f t="shared" si="61"/>
        <v>0</v>
      </c>
      <c r="T142" s="52">
        <f t="shared" si="62"/>
        <v>0</v>
      </c>
      <c r="U142" s="52">
        <f t="shared" si="63"/>
        <v>0</v>
      </c>
      <c r="V142" s="23"/>
      <c r="W142" s="22"/>
      <c r="X142" s="23"/>
      <c r="Y142" s="53">
        <f t="shared" si="64"/>
        <v>0</v>
      </c>
      <c r="Z142" s="54" t="str">
        <f t="shared" si="65"/>
        <v xml:space="preserve"> </v>
      </c>
      <c r="AA142" s="22" t="s">
        <v>123</v>
      </c>
      <c r="AB142" s="23">
        <f t="shared" si="66"/>
        <v>0</v>
      </c>
      <c r="AC142" s="21">
        <f t="shared" si="67"/>
        <v>0</v>
      </c>
      <c r="AD142" s="21">
        <f t="shared" si="68"/>
        <v>0</v>
      </c>
      <c r="AF142" s="21">
        <f t="shared" si="69"/>
        <v>1</v>
      </c>
      <c r="AG142" s="21">
        <f t="shared" si="70"/>
        <v>0</v>
      </c>
      <c r="AH142" s="21">
        <f t="shared" si="71"/>
        <v>0</v>
      </c>
    </row>
    <row r="143" spans="1:34" s="21" customFormat="1" x14ac:dyDescent="0.25">
      <c r="A143" s="11">
        <v>137</v>
      </c>
      <c r="B143" s="12">
        <v>305</v>
      </c>
      <c r="C143" s="13" t="s">
        <v>53</v>
      </c>
      <c r="D143" s="14" t="s">
        <v>55</v>
      </c>
      <c r="E143" s="15">
        <v>229</v>
      </c>
      <c r="F143" s="16" t="s">
        <v>36</v>
      </c>
      <c r="G143" s="16">
        <v>14753</v>
      </c>
      <c r="H143" s="40" t="s">
        <v>56</v>
      </c>
      <c r="I143" s="11">
        <v>505145</v>
      </c>
      <c r="J143" s="17" t="s">
        <v>57</v>
      </c>
      <c r="K143" s="18">
        <v>-134.80000000000001</v>
      </c>
      <c r="L143" s="19">
        <v>49.668457119999999</v>
      </c>
      <c r="M143" s="18">
        <v>16.478917070000001</v>
      </c>
      <c r="N143" s="19">
        <v>49.669538350000003</v>
      </c>
      <c r="O143" s="18">
        <v>16.478432999999999</v>
      </c>
      <c r="P143" s="19">
        <v>49.6673793</v>
      </c>
      <c r="Q143" s="20">
        <v>16.479399959999999</v>
      </c>
      <c r="R143" s="52">
        <f t="shared" si="60"/>
        <v>0.24995755446735002</v>
      </c>
      <c r="S143" s="52">
        <f t="shared" si="61"/>
        <v>0</v>
      </c>
      <c r="T143" s="52">
        <f t="shared" si="62"/>
        <v>0</v>
      </c>
      <c r="U143" s="52">
        <f t="shared" si="63"/>
        <v>0</v>
      </c>
      <c r="V143" s="23"/>
      <c r="W143" s="22"/>
      <c r="X143" s="23"/>
      <c r="Y143" s="53">
        <f t="shared" si="64"/>
        <v>0</v>
      </c>
      <c r="Z143" s="54" t="str">
        <f t="shared" si="65"/>
        <v xml:space="preserve"> </v>
      </c>
      <c r="AA143" s="22" t="s">
        <v>123</v>
      </c>
      <c r="AB143" s="23">
        <f t="shared" si="66"/>
        <v>0</v>
      </c>
      <c r="AC143" s="21">
        <f t="shared" si="67"/>
        <v>0</v>
      </c>
      <c r="AD143" s="21">
        <f t="shared" si="68"/>
        <v>0</v>
      </c>
      <c r="AF143" s="21">
        <f t="shared" si="69"/>
        <v>1</v>
      </c>
      <c r="AG143" s="21">
        <f t="shared" si="70"/>
        <v>0</v>
      </c>
      <c r="AH143" s="21">
        <f t="shared" si="71"/>
        <v>0</v>
      </c>
    </row>
    <row r="144" spans="1:34" s="21" customFormat="1" x14ac:dyDescent="0.25">
      <c r="A144" s="11">
        <v>137</v>
      </c>
      <c r="B144" s="12">
        <v>305</v>
      </c>
      <c r="C144" s="13" t="s">
        <v>53</v>
      </c>
      <c r="D144" s="14" t="s">
        <v>55</v>
      </c>
      <c r="E144" s="15">
        <v>230</v>
      </c>
      <c r="F144" s="16" t="s">
        <v>36</v>
      </c>
      <c r="G144" s="16">
        <v>14753</v>
      </c>
      <c r="H144" s="40" t="s">
        <v>56</v>
      </c>
      <c r="I144" s="11">
        <v>505145</v>
      </c>
      <c r="J144" s="17" t="s">
        <v>57</v>
      </c>
      <c r="K144" s="18">
        <v>-129.5</v>
      </c>
      <c r="L144" s="19">
        <v>49.666298220000002</v>
      </c>
      <c r="M144" s="18">
        <v>16.479884009999999</v>
      </c>
      <c r="N144" s="19">
        <v>49.6673793</v>
      </c>
      <c r="O144" s="18">
        <v>16.479399959999999</v>
      </c>
      <c r="P144" s="19">
        <v>49.665220380000001</v>
      </c>
      <c r="Q144" s="20">
        <v>16.48036656</v>
      </c>
      <c r="R144" s="52">
        <f t="shared" si="60"/>
        <v>0.24993730766080846</v>
      </c>
      <c r="S144" s="52" t="e">
        <f>IF(ISBLANK(#REF!),"",ACOS(COS(RADIANS(90-#REF!))*COS(RADIANS(90-P144))+SIN(RADIANS(90-#REF!)) *SIN(RADIANS(90-P144))*COS(RADIANS(#REF!-Q144)))*6371)</f>
        <v>#REF!</v>
      </c>
      <c r="T144" s="52">
        <f t="shared" si="62"/>
        <v>0</v>
      </c>
      <c r="U144" s="52">
        <f t="shared" si="63"/>
        <v>0</v>
      </c>
      <c r="V144" s="23"/>
      <c r="W144" s="22"/>
      <c r="X144" s="23"/>
      <c r="Y144" s="53">
        <f t="shared" si="64"/>
        <v>0</v>
      </c>
      <c r="Z144" s="54" t="str">
        <f t="shared" si="65"/>
        <v xml:space="preserve"> </v>
      </c>
      <c r="AA144" s="22" t="s">
        <v>123</v>
      </c>
      <c r="AB144" s="23">
        <f t="shared" si="66"/>
        <v>0</v>
      </c>
      <c r="AC144" s="21">
        <f t="shared" si="67"/>
        <v>0</v>
      </c>
      <c r="AD144" s="21">
        <f t="shared" si="68"/>
        <v>0</v>
      </c>
      <c r="AF144" s="21">
        <f t="shared" si="69"/>
        <v>1</v>
      </c>
      <c r="AG144" s="21">
        <f t="shared" si="70"/>
        <v>0</v>
      </c>
      <c r="AH144" s="21">
        <f t="shared" si="71"/>
        <v>0</v>
      </c>
    </row>
    <row r="145" spans="1:34" s="21" customFormat="1" x14ac:dyDescent="0.25">
      <c r="A145" s="11"/>
      <c r="B145" s="12"/>
      <c r="C145" s="13"/>
      <c r="D145" s="14"/>
      <c r="E145" s="15"/>
      <c r="F145" s="16"/>
      <c r="G145" s="16"/>
      <c r="H145" s="40"/>
      <c r="I145" s="11"/>
      <c r="J145" s="17"/>
      <c r="K145" s="18"/>
      <c r="L145" s="19"/>
      <c r="M145" s="18"/>
      <c r="N145" s="19"/>
      <c r="O145" s="18"/>
      <c r="P145" s="19"/>
      <c r="Q145" s="20"/>
      <c r="R145" s="52" t="str">
        <f t="shared" si="60"/>
        <v/>
      </c>
      <c r="S145" s="52">
        <f t="shared" si="61"/>
        <v>5734.4832216180703</v>
      </c>
      <c r="T145" s="52">
        <f t="shared" si="62"/>
        <v>5734.4832216180703</v>
      </c>
      <c r="U145" s="52" t="str">
        <f t="shared" si="63"/>
        <v/>
      </c>
      <c r="V145" s="23"/>
      <c r="W145" s="22"/>
      <c r="X145" s="23"/>
      <c r="Y145" s="53">
        <f t="shared" si="64"/>
        <v>0</v>
      </c>
      <c r="Z145" s="54" t="str">
        <f t="shared" si="65"/>
        <v xml:space="preserve"> </v>
      </c>
      <c r="AA145" s="22"/>
      <c r="AB145" s="23">
        <f t="shared" si="66"/>
        <v>0</v>
      </c>
      <c r="AC145" s="21">
        <f t="shared" si="67"/>
        <v>0</v>
      </c>
      <c r="AD145" s="21">
        <f t="shared" si="68"/>
        <v>0</v>
      </c>
      <c r="AF145" s="21">
        <f t="shared" si="69"/>
        <v>0</v>
      </c>
      <c r="AG145" s="21">
        <f t="shared" si="70"/>
        <v>0</v>
      </c>
      <c r="AH145" s="21">
        <f t="shared" si="71"/>
        <v>0</v>
      </c>
    </row>
    <row r="146" spans="1:34" s="21" customFormat="1" x14ac:dyDescent="0.25">
      <c r="A146" s="11">
        <v>140</v>
      </c>
      <c r="B146" s="12">
        <v>312</v>
      </c>
      <c r="C146" s="13" t="s">
        <v>53</v>
      </c>
      <c r="D146" s="14" t="s">
        <v>110</v>
      </c>
      <c r="E146" s="15">
        <v>237</v>
      </c>
      <c r="F146" s="16" t="s">
        <v>36</v>
      </c>
      <c r="G146" s="16">
        <v>148652</v>
      </c>
      <c r="H146" s="40" t="s">
        <v>111</v>
      </c>
      <c r="I146" s="11">
        <v>582344</v>
      </c>
      <c r="J146" s="17" t="s">
        <v>111</v>
      </c>
      <c r="K146" s="18">
        <v>-114.3</v>
      </c>
      <c r="L146" s="19">
        <v>49.576243859999998</v>
      </c>
      <c r="M146" s="18">
        <v>16.557796039999999</v>
      </c>
      <c r="N146" s="19">
        <v>49.577156350000003</v>
      </c>
      <c r="O146" s="18">
        <v>16.556828039999999</v>
      </c>
      <c r="P146" s="19">
        <v>49.575225119999999</v>
      </c>
      <c r="Q146" s="20">
        <v>16.558514639999999</v>
      </c>
      <c r="R146" s="52">
        <f t="shared" si="60"/>
        <v>0.24678574507168549</v>
      </c>
      <c r="S146" s="52">
        <f t="shared" si="61"/>
        <v>0</v>
      </c>
      <c r="T146" s="52">
        <f t="shared" si="62"/>
        <v>0</v>
      </c>
      <c r="U146" s="52">
        <f t="shared" si="63"/>
        <v>0</v>
      </c>
      <c r="V146" s="23"/>
      <c r="W146" s="38">
        <f>SUM(R146:R151)</f>
        <v>1.4922480741509603</v>
      </c>
      <c r="X146" s="53">
        <f>SUM(U146:U150)</f>
        <v>1.8987059593200684E-4</v>
      </c>
      <c r="Y146" s="53">
        <f t="shared" si="64"/>
        <v>1.4924379447468923</v>
      </c>
      <c r="Z146" s="54" t="str">
        <f t="shared" si="65"/>
        <v xml:space="preserve"> </v>
      </c>
      <c r="AA146" s="22" t="s">
        <v>123</v>
      </c>
      <c r="AB146" s="23">
        <f t="shared" si="66"/>
        <v>1</v>
      </c>
      <c r="AC146" s="21">
        <f t="shared" si="67"/>
        <v>0</v>
      </c>
      <c r="AD146" s="21">
        <f t="shared" si="68"/>
        <v>1</v>
      </c>
      <c r="AF146" s="21">
        <f t="shared" si="69"/>
        <v>1</v>
      </c>
      <c r="AG146" s="21">
        <f t="shared" si="70"/>
        <v>0</v>
      </c>
      <c r="AH146" s="21">
        <f t="shared" si="71"/>
        <v>0</v>
      </c>
    </row>
    <row r="147" spans="1:34" s="21" customFormat="1" x14ac:dyDescent="0.25">
      <c r="A147" s="11">
        <v>140</v>
      </c>
      <c r="B147" s="12">
        <v>312</v>
      </c>
      <c r="C147" s="13" t="s">
        <v>53</v>
      </c>
      <c r="D147" s="14" t="s">
        <v>110</v>
      </c>
      <c r="E147" s="15">
        <v>238</v>
      </c>
      <c r="F147" s="16" t="s">
        <v>36</v>
      </c>
      <c r="G147" s="16">
        <v>93742</v>
      </c>
      <c r="H147" s="40" t="s">
        <v>112</v>
      </c>
      <c r="I147" s="11">
        <v>581917</v>
      </c>
      <c r="J147" s="17" t="s">
        <v>58</v>
      </c>
      <c r="K147" s="18">
        <v>-120.6</v>
      </c>
      <c r="L147" s="19">
        <v>49.574124339999997</v>
      </c>
      <c r="M147" s="18">
        <v>16.55889402</v>
      </c>
      <c r="N147" s="19">
        <v>49.575225119999999</v>
      </c>
      <c r="O147" s="18">
        <v>16.558514639999999</v>
      </c>
      <c r="P147" s="19">
        <v>49.573027330000002</v>
      </c>
      <c r="Q147" s="20">
        <v>16.55926848</v>
      </c>
      <c r="R147" s="52">
        <f t="shared" si="60"/>
        <v>0.2503551628950782</v>
      </c>
      <c r="S147" s="52">
        <f t="shared" si="61"/>
        <v>9.4935297966003418E-5</v>
      </c>
      <c r="T147" s="52">
        <f t="shared" si="62"/>
        <v>9.4935297966003418E-5</v>
      </c>
      <c r="U147" s="52">
        <f t="shared" si="63"/>
        <v>9.4935297966003418E-5</v>
      </c>
      <c r="V147" s="23"/>
      <c r="W147" s="22"/>
      <c r="X147" s="23"/>
      <c r="Y147" s="53">
        <f t="shared" si="64"/>
        <v>0</v>
      </c>
      <c r="Z147" s="54" t="str">
        <f t="shared" si="65"/>
        <v xml:space="preserve"> </v>
      </c>
      <c r="AA147" s="22" t="s">
        <v>123</v>
      </c>
      <c r="AB147" s="23">
        <f t="shared" si="66"/>
        <v>0</v>
      </c>
      <c r="AC147" s="21">
        <f t="shared" si="67"/>
        <v>0</v>
      </c>
      <c r="AD147" s="21">
        <f t="shared" si="68"/>
        <v>0</v>
      </c>
      <c r="AF147" s="21">
        <f t="shared" si="69"/>
        <v>1</v>
      </c>
      <c r="AG147" s="21">
        <f t="shared" si="70"/>
        <v>0</v>
      </c>
      <c r="AH147" s="21">
        <f t="shared" si="71"/>
        <v>0</v>
      </c>
    </row>
    <row r="148" spans="1:34" s="21" customFormat="1" x14ac:dyDescent="0.25">
      <c r="A148" s="11">
        <v>140</v>
      </c>
      <c r="B148" s="12">
        <v>312</v>
      </c>
      <c r="C148" s="13" t="s">
        <v>53</v>
      </c>
      <c r="D148" s="14" t="s">
        <v>110</v>
      </c>
      <c r="E148" s="15">
        <v>239</v>
      </c>
      <c r="F148" s="16" t="s">
        <v>36</v>
      </c>
      <c r="G148" s="16">
        <v>148652</v>
      </c>
      <c r="H148" s="40" t="s">
        <v>111</v>
      </c>
      <c r="I148" s="11">
        <v>582344</v>
      </c>
      <c r="J148" s="17" t="s">
        <v>111</v>
      </c>
      <c r="K148" s="18">
        <v>-120.9</v>
      </c>
      <c r="L148" s="19">
        <v>49.571927870000003</v>
      </c>
      <c r="M148" s="18">
        <v>16.559643730000001</v>
      </c>
      <c r="N148" s="19">
        <v>49.573027330000002</v>
      </c>
      <c r="O148" s="18">
        <v>16.55926848</v>
      </c>
      <c r="P148" s="19">
        <v>49.570834349999998</v>
      </c>
      <c r="Q148" s="20">
        <v>16.560020519999998</v>
      </c>
      <c r="R148" s="52">
        <f t="shared" si="60"/>
        <v>0.24980541989065741</v>
      </c>
      <c r="S148" s="52">
        <f t="shared" si="61"/>
        <v>9.4935297966003418E-5</v>
      </c>
      <c r="T148" s="52">
        <f t="shared" si="62"/>
        <v>9.4935297966003418E-5</v>
      </c>
      <c r="U148" s="52">
        <f t="shared" si="63"/>
        <v>9.4935297966003418E-5</v>
      </c>
      <c r="V148" s="23"/>
      <c r="W148" s="22"/>
      <c r="X148" s="23"/>
      <c r="Y148" s="53">
        <f t="shared" si="64"/>
        <v>0</v>
      </c>
      <c r="Z148" s="54" t="str">
        <f t="shared" si="65"/>
        <v xml:space="preserve"> </v>
      </c>
      <c r="AA148" s="22" t="s">
        <v>123</v>
      </c>
      <c r="AB148" s="23">
        <f t="shared" si="66"/>
        <v>0</v>
      </c>
      <c r="AC148" s="21">
        <f t="shared" si="67"/>
        <v>0</v>
      </c>
      <c r="AD148" s="21">
        <f t="shared" si="68"/>
        <v>0</v>
      </c>
      <c r="AF148" s="21">
        <f t="shared" si="69"/>
        <v>1</v>
      </c>
      <c r="AG148" s="21">
        <f t="shared" si="70"/>
        <v>0</v>
      </c>
      <c r="AH148" s="21">
        <f t="shared" si="71"/>
        <v>0</v>
      </c>
    </row>
    <row r="149" spans="1:34" s="21" customFormat="1" x14ac:dyDescent="0.25">
      <c r="A149" s="11">
        <v>140</v>
      </c>
      <c r="B149" s="12">
        <v>312</v>
      </c>
      <c r="C149" s="13" t="s">
        <v>53</v>
      </c>
      <c r="D149" s="14" t="s">
        <v>110</v>
      </c>
      <c r="E149" s="15">
        <v>240</v>
      </c>
      <c r="F149" s="16" t="s">
        <v>36</v>
      </c>
      <c r="G149" s="16">
        <v>93742</v>
      </c>
      <c r="H149" s="40" t="s">
        <v>112</v>
      </c>
      <c r="I149" s="11">
        <v>581917</v>
      </c>
      <c r="J149" s="17" t="s">
        <v>58</v>
      </c>
      <c r="K149" s="18">
        <v>-123.7</v>
      </c>
      <c r="L149" s="19">
        <v>49.569793369999999</v>
      </c>
      <c r="M149" s="18">
        <v>16.5606814</v>
      </c>
      <c r="N149" s="19">
        <v>49.570834349999998</v>
      </c>
      <c r="O149" s="18">
        <v>16.560020519999998</v>
      </c>
      <c r="P149" s="19">
        <v>49.568847779999999</v>
      </c>
      <c r="Q149" s="20">
        <v>16.56156816</v>
      </c>
      <c r="R149" s="52">
        <f t="shared" si="60"/>
        <v>0.24748869264024065</v>
      </c>
      <c r="S149" s="52">
        <f t="shared" si="61"/>
        <v>0</v>
      </c>
      <c r="T149" s="52">
        <f t="shared" si="62"/>
        <v>0</v>
      </c>
      <c r="U149" s="52">
        <f t="shared" si="63"/>
        <v>0</v>
      </c>
      <c r="V149" s="23"/>
      <c r="W149" s="22"/>
      <c r="X149" s="23"/>
      <c r="Y149" s="53">
        <f t="shared" si="64"/>
        <v>0</v>
      </c>
      <c r="Z149" s="54" t="str">
        <f t="shared" si="65"/>
        <v xml:space="preserve"> </v>
      </c>
      <c r="AA149" s="22" t="s">
        <v>123</v>
      </c>
      <c r="AB149" s="23">
        <f t="shared" si="66"/>
        <v>0</v>
      </c>
      <c r="AC149" s="21">
        <f t="shared" si="67"/>
        <v>0</v>
      </c>
      <c r="AD149" s="21">
        <f t="shared" si="68"/>
        <v>0</v>
      </c>
      <c r="AF149" s="21">
        <f t="shared" si="69"/>
        <v>1</v>
      </c>
      <c r="AG149" s="21">
        <f t="shared" si="70"/>
        <v>0</v>
      </c>
      <c r="AH149" s="21">
        <f t="shared" si="71"/>
        <v>0</v>
      </c>
    </row>
    <row r="150" spans="1:34" s="21" customFormat="1" x14ac:dyDescent="0.25">
      <c r="A150" s="11">
        <v>140</v>
      </c>
      <c r="B150" s="12">
        <v>312</v>
      </c>
      <c r="C150" s="13" t="s">
        <v>53</v>
      </c>
      <c r="D150" s="14" t="s">
        <v>110</v>
      </c>
      <c r="E150" s="15">
        <v>241</v>
      </c>
      <c r="F150" s="16" t="s">
        <v>36</v>
      </c>
      <c r="G150" s="16">
        <v>93742</v>
      </c>
      <c r="H150" s="40" t="s">
        <v>112</v>
      </c>
      <c r="I150" s="11">
        <v>581917</v>
      </c>
      <c r="J150" s="17" t="s">
        <v>58</v>
      </c>
      <c r="K150" s="18">
        <v>-121.7</v>
      </c>
      <c r="L150" s="19">
        <v>49.568023930000003</v>
      </c>
      <c r="M150" s="18">
        <v>16.562727540000001</v>
      </c>
      <c r="N150" s="19">
        <v>49.568847779999999</v>
      </c>
      <c r="O150" s="18">
        <v>16.56156816</v>
      </c>
      <c r="P150" s="19">
        <v>49.56719348</v>
      </c>
      <c r="Q150" s="20">
        <v>16.56390816</v>
      </c>
      <c r="R150" s="52">
        <f t="shared" si="60"/>
        <v>0.24962709027390639</v>
      </c>
      <c r="S150" s="52">
        <f t="shared" si="61"/>
        <v>0</v>
      </c>
      <c r="T150" s="52">
        <f t="shared" si="62"/>
        <v>0</v>
      </c>
      <c r="U150" s="52">
        <f t="shared" si="63"/>
        <v>0</v>
      </c>
      <c r="V150" s="23"/>
      <c r="W150" s="22"/>
      <c r="X150" s="23"/>
      <c r="Y150" s="53">
        <f t="shared" si="64"/>
        <v>0</v>
      </c>
      <c r="Z150" s="54" t="str">
        <f t="shared" si="65"/>
        <v xml:space="preserve"> </v>
      </c>
      <c r="AA150" s="22" t="s">
        <v>123</v>
      </c>
      <c r="AB150" s="23">
        <f t="shared" si="66"/>
        <v>0</v>
      </c>
      <c r="AC150" s="21">
        <f t="shared" si="67"/>
        <v>0</v>
      </c>
      <c r="AD150" s="21">
        <f t="shared" si="68"/>
        <v>0</v>
      </c>
      <c r="AF150" s="21">
        <f t="shared" si="69"/>
        <v>1</v>
      </c>
      <c r="AG150" s="21">
        <f t="shared" si="70"/>
        <v>0</v>
      </c>
      <c r="AH150" s="21">
        <f t="shared" si="71"/>
        <v>0</v>
      </c>
    </row>
    <row r="151" spans="1:34" s="21" customFormat="1" x14ac:dyDescent="0.25">
      <c r="A151" s="11">
        <v>140</v>
      </c>
      <c r="B151" s="12">
        <v>312</v>
      </c>
      <c r="C151" s="13" t="s">
        <v>53</v>
      </c>
      <c r="D151" s="14" t="s">
        <v>110</v>
      </c>
      <c r="E151" s="15">
        <v>242</v>
      </c>
      <c r="F151" s="16" t="s">
        <v>36</v>
      </c>
      <c r="G151" s="16">
        <v>93742</v>
      </c>
      <c r="H151" s="40" t="s">
        <v>112</v>
      </c>
      <c r="I151" s="11">
        <v>581917</v>
      </c>
      <c r="J151" s="17" t="s">
        <v>58</v>
      </c>
      <c r="K151" s="18">
        <v>-114.3</v>
      </c>
      <c r="L151" s="19">
        <v>49.566269159999997</v>
      </c>
      <c r="M151" s="18">
        <v>16.564909190000002</v>
      </c>
      <c r="N151" s="19">
        <v>49.56719348</v>
      </c>
      <c r="O151" s="18">
        <v>16.56390816</v>
      </c>
      <c r="P151" s="19">
        <v>49.565300389999997</v>
      </c>
      <c r="Q151" s="20">
        <v>16.565731199999998</v>
      </c>
      <c r="R151" s="52">
        <f t="shared" si="60"/>
        <v>0.24818596337939214</v>
      </c>
      <c r="S151" s="52" t="e">
        <f>IF(ISBLANK(#REF!),"",ACOS(COS(RADIANS(90-#REF!))*COS(RADIANS(90-P151))+SIN(RADIANS(90-#REF!)) *SIN(RADIANS(90-P151))*COS(RADIANS(#REF!-Q151)))*6371)</f>
        <v>#REF!</v>
      </c>
      <c r="T151" s="52">
        <f t="shared" si="62"/>
        <v>0</v>
      </c>
      <c r="U151" s="52">
        <f t="shared" si="63"/>
        <v>0</v>
      </c>
      <c r="V151" s="23"/>
      <c r="W151" s="22"/>
      <c r="X151" s="23"/>
      <c r="Y151" s="53">
        <f t="shared" si="64"/>
        <v>0</v>
      </c>
      <c r="Z151" s="54" t="str">
        <f t="shared" si="65"/>
        <v xml:space="preserve"> </v>
      </c>
      <c r="AA151" s="22" t="s">
        <v>123</v>
      </c>
      <c r="AB151" s="23">
        <f t="shared" si="66"/>
        <v>0</v>
      </c>
      <c r="AC151" s="21">
        <f t="shared" si="67"/>
        <v>0</v>
      </c>
      <c r="AD151" s="21">
        <f t="shared" si="68"/>
        <v>0</v>
      </c>
      <c r="AF151" s="21">
        <f t="shared" si="69"/>
        <v>1</v>
      </c>
      <c r="AG151" s="21">
        <f t="shared" si="70"/>
        <v>0</v>
      </c>
      <c r="AH151" s="21">
        <f t="shared" si="71"/>
        <v>0</v>
      </c>
    </row>
    <row r="152" spans="1:34" s="21" customFormat="1" x14ac:dyDescent="0.25">
      <c r="A152" s="11"/>
      <c r="B152" s="12"/>
      <c r="C152" s="13"/>
      <c r="D152" s="14"/>
      <c r="E152" s="15"/>
      <c r="F152" s="16"/>
      <c r="G152" s="16"/>
      <c r="H152" s="40"/>
      <c r="I152" s="11"/>
      <c r="J152" s="17"/>
      <c r="K152" s="18"/>
      <c r="L152" s="19"/>
      <c r="M152" s="18"/>
      <c r="N152" s="19"/>
      <c r="O152" s="18"/>
      <c r="P152" s="19"/>
      <c r="Q152" s="20"/>
      <c r="R152" s="52" t="str">
        <f t="shared" si="60"/>
        <v/>
      </c>
      <c r="S152" s="52">
        <f t="shared" si="61"/>
        <v>5730.3574107711911</v>
      </c>
      <c r="T152" s="52">
        <f t="shared" si="62"/>
        <v>5730.3574107711911</v>
      </c>
      <c r="U152" s="52" t="str">
        <f t="shared" si="63"/>
        <v/>
      </c>
      <c r="V152" s="23"/>
      <c r="W152" s="22"/>
      <c r="X152" s="23"/>
      <c r="Y152" s="53">
        <f t="shared" si="64"/>
        <v>0</v>
      </c>
      <c r="Z152" s="54" t="str">
        <f t="shared" si="65"/>
        <v xml:space="preserve"> </v>
      </c>
      <c r="AA152" s="22"/>
      <c r="AB152" s="23">
        <f t="shared" si="66"/>
        <v>0</v>
      </c>
      <c r="AC152" s="21">
        <f t="shared" si="67"/>
        <v>0</v>
      </c>
      <c r="AD152" s="21">
        <f t="shared" si="68"/>
        <v>0</v>
      </c>
      <c r="AF152" s="21">
        <f t="shared" si="69"/>
        <v>0</v>
      </c>
      <c r="AG152" s="21">
        <f t="shared" si="70"/>
        <v>0</v>
      </c>
      <c r="AH152" s="21">
        <f t="shared" si="71"/>
        <v>0</v>
      </c>
    </row>
    <row r="153" spans="1:34" s="21" customFormat="1" x14ac:dyDescent="0.25">
      <c r="A153" s="11">
        <v>142</v>
      </c>
      <c r="B153" s="12">
        <v>314</v>
      </c>
      <c r="C153" s="13" t="s">
        <v>53</v>
      </c>
      <c r="D153" s="14" t="s">
        <v>113</v>
      </c>
      <c r="E153" s="15">
        <v>245</v>
      </c>
      <c r="F153" s="16" t="s">
        <v>36</v>
      </c>
      <c r="G153" s="16">
        <v>313050</v>
      </c>
      <c r="H153" s="40" t="s">
        <v>114</v>
      </c>
      <c r="I153" s="11">
        <v>581917</v>
      </c>
      <c r="J153" s="17" t="s">
        <v>58</v>
      </c>
      <c r="K153" s="18">
        <v>-121.6</v>
      </c>
      <c r="L153" s="19">
        <v>49.530649510000003</v>
      </c>
      <c r="M153" s="18">
        <v>16.578998330000001</v>
      </c>
      <c r="N153" s="19">
        <v>49.53176053</v>
      </c>
      <c r="O153" s="18">
        <v>16.578740880000002</v>
      </c>
      <c r="P153" s="19">
        <v>49.529537310000002</v>
      </c>
      <c r="Q153" s="20">
        <v>16.579256040000001</v>
      </c>
      <c r="R153" s="52">
        <f t="shared" si="60"/>
        <v>0.24999094098715768</v>
      </c>
      <c r="S153" s="52">
        <f t="shared" si="61"/>
        <v>0</v>
      </c>
      <c r="T153" s="52">
        <f t="shared" si="62"/>
        <v>0</v>
      </c>
      <c r="U153" s="52">
        <f t="shared" si="63"/>
        <v>0</v>
      </c>
      <c r="V153" s="23"/>
      <c r="W153" s="38">
        <f>SUM(R153:R161)</f>
        <v>2.2439213417835315</v>
      </c>
      <c r="X153" s="53">
        <f>SUM(U153:U160)</f>
        <v>9.4935297966003418E-5</v>
      </c>
      <c r="Y153" s="53">
        <f t="shared" si="64"/>
        <v>2.2440162770814975</v>
      </c>
      <c r="Z153" s="54" t="str">
        <f t="shared" si="65"/>
        <v xml:space="preserve"> </v>
      </c>
      <c r="AA153" s="22" t="s">
        <v>123</v>
      </c>
      <c r="AB153" s="23">
        <f t="shared" si="66"/>
        <v>1</v>
      </c>
      <c r="AC153" s="21">
        <f t="shared" si="67"/>
        <v>0</v>
      </c>
      <c r="AD153" s="21">
        <f t="shared" si="68"/>
        <v>1</v>
      </c>
      <c r="AF153" s="21">
        <f t="shared" si="69"/>
        <v>1</v>
      </c>
      <c r="AG153" s="21">
        <f t="shared" si="70"/>
        <v>0</v>
      </c>
      <c r="AH153" s="21">
        <f t="shared" si="71"/>
        <v>0</v>
      </c>
    </row>
    <row r="154" spans="1:34" s="21" customFormat="1" x14ac:dyDescent="0.25">
      <c r="A154" s="11">
        <v>142</v>
      </c>
      <c r="B154" s="12">
        <v>314</v>
      </c>
      <c r="C154" s="13" t="s">
        <v>53</v>
      </c>
      <c r="D154" s="14" t="s">
        <v>113</v>
      </c>
      <c r="E154" s="15">
        <v>246</v>
      </c>
      <c r="F154" s="16" t="s">
        <v>36</v>
      </c>
      <c r="G154" s="16">
        <v>80756</v>
      </c>
      <c r="H154" s="40" t="s">
        <v>113</v>
      </c>
      <c r="I154" s="11">
        <v>581917</v>
      </c>
      <c r="J154" s="17" t="s">
        <v>58</v>
      </c>
      <c r="K154" s="18">
        <v>-122.9</v>
      </c>
      <c r="L154" s="19">
        <v>49.528426039999999</v>
      </c>
      <c r="M154" s="18">
        <v>16.579513649999999</v>
      </c>
      <c r="N154" s="19">
        <v>49.529537310000002</v>
      </c>
      <c r="O154" s="18">
        <v>16.579256040000001</v>
      </c>
      <c r="P154" s="19">
        <v>49.527314099999998</v>
      </c>
      <c r="Q154" s="20">
        <v>16.5797712</v>
      </c>
      <c r="R154" s="52">
        <f t="shared" si="60"/>
        <v>0.24999007573438403</v>
      </c>
      <c r="S154" s="52">
        <f t="shared" si="61"/>
        <v>0</v>
      </c>
      <c r="T154" s="52">
        <f t="shared" si="62"/>
        <v>0</v>
      </c>
      <c r="U154" s="52">
        <f t="shared" si="63"/>
        <v>0</v>
      </c>
      <c r="V154" s="23"/>
      <c r="W154" s="22"/>
      <c r="X154" s="23"/>
      <c r="Y154" s="53">
        <f t="shared" si="64"/>
        <v>0</v>
      </c>
      <c r="Z154" s="54" t="str">
        <f t="shared" si="65"/>
        <v xml:space="preserve"> </v>
      </c>
      <c r="AA154" s="22" t="s">
        <v>123</v>
      </c>
      <c r="AB154" s="23">
        <f t="shared" si="66"/>
        <v>0</v>
      </c>
      <c r="AC154" s="21">
        <f t="shared" si="67"/>
        <v>0</v>
      </c>
      <c r="AD154" s="21">
        <f t="shared" si="68"/>
        <v>0</v>
      </c>
      <c r="AF154" s="21">
        <f t="shared" si="69"/>
        <v>1</v>
      </c>
      <c r="AG154" s="21">
        <f t="shared" si="70"/>
        <v>0</v>
      </c>
      <c r="AH154" s="21">
        <f t="shared" si="71"/>
        <v>0</v>
      </c>
    </row>
    <row r="155" spans="1:34" s="21" customFormat="1" x14ac:dyDescent="0.25">
      <c r="A155" s="11">
        <v>142</v>
      </c>
      <c r="B155" s="12">
        <v>314</v>
      </c>
      <c r="C155" s="13" t="s">
        <v>53</v>
      </c>
      <c r="D155" s="14" t="s">
        <v>113</v>
      </c>
      <c r="E155" s="15">
        <v>247</v>
      </c>
      <c r="F155" s="16" t="s">
        <v>36</v>
      </c>
      <c r="G155" s="16">
        <v>80756</v>
      </c>
      <c r="H155" s="40" t="s">
        <v>113</v>
      </c>
      <c r="I155" s="11">
        <v>581917</v>
      </c>
      <c r="J155" s="17" t="s">
        <v>58</v>
      </c>
      <c r="K155" s="18">
        <v>-127.7</v>
      </c>
      <c r="L155" s="19">
        <v>49.526205410000003</v>
      </c>
      <c r="M155" s="18">
        <v>16.58003957</v>
      </c>
      <c r="N155" s="19">
        <v>49.527314099999998</v>
      </c>
      <c r="O155" s="18">
        <v>16.5797712</v>
      </c>
      <c r="P155" s="19">
        <v>49.525104220000003</v>
      </c>
      <c r="Q155" s="20">
        <v>16.580367720000002</v>
      </c>
      <c r="R155" s="52">
        <f t="shared" si="60"/>
        <v>0.24947083439152773</v>
      </c>
      <c r="S155" s="52">
        <f t="shared" si="61"/>
        <v>0</v>
      </c>
      <c r="T155" s="52">
        <f t="shared" si="62"/>
        <v>0</v>
      </c>
      <c r="U155" s="52">
        <f t="shared" si="63"/>
        <v>0</v>
      </c>
      <c r="V155" s="23"/>
      <c r="W155" s="22"/>
      <c r="X155" s="23"/>
      <c r="Y155" s="53">
        <f t="shared" si="64"/>
        <v>0</v>
      </c>
      <c r="Z155" s="54" t="str">
        <f t="shared" si="65"/>
        <v xml:space="preserve"> </v>
      </c>
      <c r="AA155" s="22" t="s">
        <v>123</v>
      </c>
      <c r="AB155" s="23">
        <f t="shared" si="66"/>
        <v>0</v>
      </c>
      <c r="AC155" s="21">
        <f t="shared" si="67"/>
        <v>0</v>
      </c>
      <c r="AD155" s="21">
        <f t="shared" si="68"/>
        <v>0</v>
      </c>
      <c r="AF155" s="21">
        <f t="shared" si="69"/>
        <v>1</v>
      </c>
      <c r="AG155" s="21">
        <f t="shared" si="70"/>
        <v>0</v>
      </c>
      <c r="AH155" s="21">
        <f t="shared" si="71"/>
        <v>0</v>
      </c>
    </row>
    <row r="156" spans="1:34" s="21" customFormat="1" x14ac:dyDescent="0.25">
      <c r="A156" s="11">
        <v>142</v>
      </c>
      <c r="B156" s="12">
        <v>314</v>
      </c>
      <c r="C156" s="13" t="s">
        <v>53</v>
      </c>
      <c r="D156" s="14" t="s">
        <v>113</v>
      </c>
      <c r="E156" s="15">
        <v>248</v>
      </c>
      <c r="F156" s="16" t="s">
        <v>36</v>
      </c>
      <c r="G156" s="16">
        <v>80756</v>
      </c>
      <c r="H156" s="40" t="s">
        <v>113</v>
      </c>
      <c r="I156" s="11">
        <v>581917</v>
      </c>
      <c r="J156" s="17" t="s">
        <v>58</v>
      </c>
      <c r="K156" s="18">
        <v>-125.6</v>
      </c>
      <c r="L156" s="19">
        <v>49.524060089999999</v>
      </c>
      <c r="M156" s="18">
        <v>16.580995560000002</v>
      </c>
      <c r="N156" s="19">
        <v>49.525104220000003</v>
      </c>
      <c r="O156" s="18">
        <v>16.580367720000002</v>
      </c>
      <c r="P156" s="19">
        <v>49.523073719999999</v>
      </c>
      <c r="Q156" s="20">
        <v>16.581799440000001</v>
      </c>
      <c r="R156" s="52">
        <f t="shared" si="60"/>
        <v>0.24830747774717055</v>
      </c>
      <c r="S156" s="52">
        <f t="shared" si="61"/>
        <v>0</v>
      </c>
      <c r="T156" s="52">
        <f t="shared" si="62"/>
        <v>0</v>
      </c>
      <c r="U156" s="52">
        <f t="shared" si="63"/>
        <v>0</v>
      </c>
      <c r="V156" s="23"/>
      <c r="W156" s="22"/>
      <c r="X156" s="23"/>
      <c r="Y156" s="53">
        <f t="shared" si="64"/>
        <v>0</v>
      </c>
      <c r="Z156" s="54" t="str">
        <f t="shared" si="65"/>
        <v xml:space="preserve"> </v>
      </c>
      <c r="AA156" s="22" t="s">
        <v>123</v>
      </c>
      <c r="AB156" s="23">
        <f t="shared" si="66"/>
        <v>0</v>
      </c>
      <c r="AC156" s="21">
        <f t="shared" si="67"/>
        <v>0</v>
      </c>
      <c r="AD156" s="21">
        <f t="shared" si="68"/>
        <v>0</v>
      </c>
      <c r="AF156" s="21">
        <f t="shared" si="69"/>
        <v>1</v>
      </c>
      <c r="AG156" s="21">
        <f t="shared" si="70"/>
        <v>0</v>
      </c>
      <c r="AH156" s="21">
        <f t="shared" si="71"/>
        <v>0</v>
      </c>
    </row>
    <row r="157" spans="1:34" s="21" customFormat="1" x14ac:dyDescent="0.25">
      <c r="A157" s="11">
        <v>142</v>
      </c>
      <c r="B157" s="12">
        <v>314</v>
      </c>
      <c r="C157" s="13" t="s">
        <v>53</v>
      </c>
      <c r="D157" s="14" t="s">
        <v>113</v>
      </c>
      <c r="E157" s="15">
        <v>249</v>
      </c>
      <c r="F157" s="16" t="s">
        <v>36</v>
      </c>
      <c r="G157" s="16">
        <v>80705</v>
      </c>
      <c r="H157" s="40" t="s">
        <v>115</v>
      </c>
      <c r="I157" s="11">
        <v>581917</v>
      </c>
      <c r="J157" s="17" t="s">
        <v>58</v>
      </c>
      <c r="K157" s="18">
        <v>-125.4</v>
      </c>
      <c r="L157" s="19">
        <v>49.522162350000002</v>
      </c>
      <c r="M157" s="18">
        <v>16.58277713</v>
      </c>
      <c r="N157" s="19">
        <v>49.523073719999999</v>
      </c>
      <c r="O157" s="18">
        <v>16.581799440000001</v>
      </c>
      <c r="P157" s="19">
        <v>49.521234540000002</v>
      </c>
      <c r="Q157" s="20">
        <v>16.583779440000001</v>
      </c>
      <c r="R157" s="52">
        <f t="shared" si="60"/>
        <v>0.24949928302802138</v>
      </c>
      <c r="S157" s="52">
        <f t="shared" si="61"/>
        <v>0</v>
      </c>
      <c r="T157" s="52">
        <f t="shared" si="62"/>
        <v>0</v>
      </c>
      <c r="U157" s="52">
        <f t="shared" si="63"/>
        <v>0</v>
      </c>
      <c r="V157" s="23"/>
      <c r="W157" s="22"/>
      <c r="X157" s="23"/>
      <c r="Y157" s="53">
        <f t="shared" si="64"/>
        <v>0</v>
      </c>
      <c r="Z157" s="54" t="str">
        <f t="shared" si="65"/>
        <v xml:space="preserve"> </v>
      </c>
      <c r="AA157" s="22" t="s">
        <v>123</v>
      </c>
      <c r="AB157" s="23">
        <f t="shared" si="66"/>
        <v>0</v>
      </c>
      <c r="AC157" s="21">
        <f t="shared" si="67"/>
        <v>0</v>
      </c>
      <c r="AD157" s="21">
        <f t="shared" si="68"/>
        <v>0</v>
      </c>
      <c r="AF157" s="21">
        <f t="shared" si="69"/>
        <v>1</v>
      </c>
      <c r="AG157" s="21">
        <f t="shared" si="70"/>
        <v>0</v>
      </c>
      <c r="AH157" s="21">
        <f t="shared" si="71"/>
        <v>0</v>
      </c>
    </row>
    <row r="158" spans="1:34" s="21" customFormat="1" x14ac:dyDescent="0.25">
      <c r="A158" s="11">
        <v>142</v>
      </c>
      <c r="B158" s="12">
        <v>314</v>
      </c>
      <c r="C158" s="13" t="s">
        <v>53</v>
      </c>
      <c r="D158" s="14" t="s">
        <v>113</v>
      </c>
      <c r="E158" s="15">
        <v>250</v>
      </c>
      <c r="F158" s="16" t="s">
        <v>36</v>
      </c>
      <c r="G158" s="16">
        <v>80756</v>
      </c>
      <c r="H158" s="40" t="s">
        <v>113</v>
      </c>
      <c r="I158" s="11">
        <v>581917</v>
      </c>
      <c r="J158" s="17" t="s">
        <v>58</v>
      </c>
      <c r="K158" s="18">
        <v>-120.9</v>
      </c>
      <c r="L158" s="19">
        <v>49.520227550000001</v>
      </c>
      <c r="M158" s="18">
        <v>16.584542639999999</v>
      </c>
      <c r="N158" s="19">
        <v>49.521234540000002</v>
      </c>
      <c r="O158" s="18">
        <v>16.583779440000001</v>
      </c>
      <c r="P158" s="19">
        <v>49.519168469999997</v>
      </c>
      <c r="Q158" s="20">
        <v>16.585032959999999</v>
      </c>
      <c r="R158" s="52">
        <f t="shared" si="60"/>
        <v>0.2469140991122698</v>
      </c>
      <c r="S158" s="52">
        <f t="shared" si="61"/>
        <v>9.4935297966003418E-5</v>
      </c>
      <c r="T158" s="52">
        <f t="shared" si="62"/>
        <v>9.4935297966003418E-5</v>
      </c>
      <c r="U158" s="52">
        <f t="shared" si="63"/>
        <v>9.4935297966003418E-5</v>
      </c>
      <c r="V158" s="23"/>
      <c r="W158" s="22"/>
      <c r="X158" s="23"/>
      <c r="Y158" s="53">
        <f t="shared" si="64"/>
        <v>0</v>
      </c>
      <c r="Z158" s="54" t="str">
        <f t="shared" si="65"/>
        <v xml:space="preserve"> </v>
      </c>
      <c r="AA158" s="22" t="s">
        <v>123</v>
      </c>
      <c r="AB158" s="23">
        <f t="shared" si="66"/>
        <v>0</v>
      </c>
      <c r="AC158" s="21">
        <f t="shared" si="67"/>
        <v>0</v>
      </c>
      <c r="AD158" s="21">
        <f t="shared" si="68"/>
        <v>0</v>
      </c>
      <c r="AF158" s="21">
        <f t="shared" si="69"/>
        <v>1</v>
      </c>
      <c r="AG158" s="21">
        <f t="shared" si="70"/>
        <v>0</v>
      </c>
      <c r="AH158" s="21">
        <f t="shared" si="71"/>
        <v>0</v>
      </c>
    </row>
    <row r="159" spans="1:34" s="21" customFormat="1" x14ac:dyDescent="0.25">
      <c r="A159" s="11">
        <v>142</v>
      </c>
      <c r="B159" s="12">
        <v>314</v>
      </c>
      <c r="C159" s="13" t="s">
        <v>53</v>
      </c>
      <c r="D159" s="14" t="s">
        <v>113</v>
      </c>
      <c r="E159" s="15">
        <v>251</v>
      </c>
      <c r="F159" s="16" t="s">
        <v>36</v>
      </c>
      <c r="G159" s="16">
        <v>80705</v>
      </c>
      <c r="H159" s="40" t="s">
        <v>115</v>
      </c>
      <c r="I159" s="11">
        <v>581917</v>
      </c>
      <c r="J159" s="17" t="s">
        <v>58</v>
      </c>
      <c r="K159" s="18">
        <v>-117</v>
      </c>
      <c r="L159" s="19">
        <v>49.518030750000001</v>
      </c>
      <c r="M159" s="18">
        <v>16.585061719999999</v>
      </c>
      <c r="N159" s="19">
        <v>49.519168469999997</v>
      </c>
      <c r="O159" s="18">
        <v>16.585032959999999</v>
      </c>
      <c r="P159" s="19">
        <v>49.51692551</v>
      </c>
      <c r="Q159" s="20">
        <v>16.584999839999998</v>
      </c>
      <c r="R159" s="52">
        <f t="shared" si="60"/>
        <v>0.24941723376472491</v>
      </c>
      <c r="S159" s="52">
        <f t="shared" si="61"/>
        <v>0</v>
      </c>
      <c r="T159" s="52">
        <f t="shared" si="62"/>
        <v>0</v>
      </c>
      <c r="U159" s="52">
        <f t="shared" si="63"/>
        <v>0</v>
      </c>
      <c r="V159" s="23"/>
      <c r="W159" s="22"/>
      <c r="X159" s="23"/>
      <c r="Y159" s="53">
        <f t="shared" si="64"/>
        <v>0</v>
      </c>
      <c r="Z159" s="54" t="str">
        <f t="shared" si="65"/>
        <v xml:space="preserve"> </v>
      </c>
      <c r="AA159" s="22" t="s">
        <v>123</v>
      </c>
      <c r="AB159" s="23">
        <f t="shared" si="66"/>
        <v>0</v>
      </c>
      <c r="AC159" s="21">
        <f t="shared" si="67"/>
        <v>0</v>
      </c>
      <c r="AD159" s="21">
        <f t="shared" si="68"/>
        <v>0</v>
      </c>
      <c r="AF159" s="21">
        <f t="shared" si="69"/>
        <v>1</v>
      </c>
      <c r="AG159" s="21">
        <f t="shared" si="70"/>
        <v>0</v>
      </c>
      <c r="AH159" s="21">
        <f t="shared" si="71"/>
        <v>0</v>
      </c>
    </row>
    <row r="160" spans="1:34" s="21" customFormat="1" x14ac:dyDescent="0.25">
      <c r="A160" s="11">
        <v>142</v>
      </c>
      <c r="B160" s="12">
        <v>314</v>
      </c>
      <c r="C160" s="13" t="s">
        <v>53</v>
      </c>
      <c r="D160" s="14" t="s">
        <v>113</v>
      </c>
      <c r="E160" s="15">
        <v>252</v>
      </c>
      <c r="F160" s="16" t="s">
        <v>36</v>
      </c>
      <c r="G160" s="16">
        <v>160938</v>
      </c>
      <c r="H160" s="40" t="s">
        <v>116</v>
      </c>
      <c r="I160" s="11">
        <v>582441</v>
      </c>
      <c r="J160" s="17" t="s">
        <v>117</v>
      </c>
      <c r="K160" s="18">
        <v>-118.4</v>
      </c>
      <c r="L160" s="19">
        <v>49.515802499999999</v>
      </c>
      <c r="M160" s="18">
        <v>16.58503327</v>
      </c>
      <c r="N160" s="19">
        <v>49.51692551</v>
      </c>
      <c r="O160" s="18">
        <v>16.584999839999998</v>
      </c>
      <c r="P160" s="19">
        <v>49.514674960000001</v>
      </c>
      <c r="Q160" s="20">
        <v>16.585086239999999</v>
      </c>
      <c r="R160" s="52">
        <f t="shared" si="60"/>
        <v>0.25032747759458895</v>
      </c>
      <c r="S160" s="52">
        <f t="shared" si="61"/>
        <v>0</v>
      </c>
      <c r="T160" s="52">
        <f t="shared" si="62"/>
        <v>0</v>
      </c>
      <c r="U160" s="52">
        <f t="shared" si="63"/>
        <v>0</v>
      </c>
      <c r="V160" s="23"/>
      <c r="W160" s="22"/>
      <c r="X160" s="23"/>
      <c r="Y160" s="53">
        <f t="shared" si="64"/>
        <v>0</v>
      </c>
      <c r="Z160" s="54" t="str">
        <f t="shared" si="65"/>
        <v xml:space="preserve"> </v>
      </c>
      <c r="AA160" s="22" t="s">
        <v>123</v>
      </c>
      <c r="AB160" s="23">
        <f t="shared" si="66"/>
        <v>0</v>
      </c>
      <c r="AC160" s="21">
        <f t="shared" si="67"/>
        <v>0</v>
      </c>
      <c r="AD160" s="21">
        <f t="shared" si="68"/>
        <v>0</v>
      </c>
      <c r="AF160" s="21">
        <f t="shared" si="69"/>
        <v>1</v>
      </c>
      <c r="AG160" s="21">
        <f t="shared" si="70"/>
        <v>0</v>
      </c>
      <c r="AH160" s="21">
        <f t="shared" si="71"/>
        <v>0</v>
      </c>
    </row>
    <row r="161" spans="1:34" s="21" customFormat="1" x14ac:dyDescent="0.25">
      <c r="A161" s="11">
        <v>142</v>
      </c>
      <c r="B161" s="12">
        <v>314</v>
      </c>
      <c r="C161" s="13" t="s">
        <v>53</v>
      </c>
      <c r="D161" s="14" t="s">
        <v>113</v>
      </c>
      <c r="E161" s="15">
        <v>253</v>
      </c>
      <c r="F161" s="16" t="s">
        <v>36</v>
      </c>
      <c r="G161" s="16">
        <v>160938</v>
      </c>
      <c r="H161" s="40" t="s">
        <v>116</v>
      </c>
      <c r="I161" s="11">
        <v>582441</v>
      </c>
      <c r="J161" s="17" t="s">
        <v>117</v>
      </c>
      <c r="K161" s="18">
        <v>-115</v>
      </c>
      <c r="L161" s="19">
        <v>49.513551020000001</v>
      </c>
      <c r="M161" s="18">
        <v>16.585139980000001</v>
      </c>
      <c r="N161" s="19">
        <v>49.514674960000001</v>
      </c>
      <c r="O161" s="18">
        <v>16.585086239999999</v>
      </c>
      <c r="P161" s="19">
        <v>49.512427700000003</v>
      </c>
      <c r="Q161" s="20">
        <v>16.585193520000001</v>
      </c>
      <c r="R161" s="52">
        <f t="shared" si="60"/>
        <v>0.25000391942368627</v>
      </c>
      <c r="S161" s="52" t="e">
        <f>IF(ISBLANK(#REF!),"",ACOS(COS(RADIANS(90-#REF!))*COS(RADIANS(90-P161))+SIN(RADIANS(90-#REF!)) *SIN(RADIANS(90-P161))*COS(RADIANS(#REF!-Q161)))*6371)</f>
        <v>#REF!</v>
      </c>
      <c r="T161" s="52">
        <f t="shared" si="62"/>
        <v>0</v>
      </c>
      <c r="U161" s="52">
        <f t="shared" si="63"/>
        <v>0</v>
      </c>
      <c r="V161" s="23"/>
      <c r="W161" s="22"/>
      <c r="X161" s="23"/>
      <c r="Y161" s="53">
        <f t="shared" si="64"/>
        <v>0</v>
      </c>
      <c r="Z161" s="54" t="str">
        <f t="shared" si="65"/>
        <v xml:space="preserve"> </v>
      </c>
      <c r="AA161" s="22" t="s">
        <v>123</v>
      </c>
      <c r="AB161" s="23">
        <f t="shared" si="66"/>
        <v>0</v>
      </c>
      <c r="AC161" s="21">
        <f t="shared" si="67"/>
        <v>0</v>
      </c>
      <c r="AD161" s="21">
        <f t="shared" si="68"/>
        <v>0</v>
      </c>
      <c r="AF161" s="21">
        <f t="shared" si="69"/>
        <v>1</v>
      </c>
      <c r="AG161" s="21">
        <f t="shared" si="70"/>
        <v>0</v>
      </c>
      <c r="AH161" s="21">
        <f t="shared" si="71"/>
        <v>0</v>
      </c>
    </row>
    <row r="162" spans="1:34" s="21" customFormat="1" x14ac:dyDescent="0.25">
      <c r="A162" s="11"/>
      <c r="B162" s="12"/>
      <c r="C162" s="13"/>
      <c r="D162" s="14"/>
      <c r="E162" s="15"/>
      <c r="F162" s="16"/>
      <c r="G162" s="16"/>
      <c r="H162" s="40"/>
      <c r="I162" s="11"/>
      <c r="J162" s="17"/>
      <c r="K162" s="18"/>
      <c r="L162" s="19"/>
      <c r="M162" s="18"/>
      <c r="N162" s="19"/>
      <c r="O162" s="18"/>
      <c r="P162" s="19"/>
      <c r="Q162" s="20"/>
      <c r="R162" s="52" t="str">
        <f t="shared" ref="R162:R170" si="72">IF(ISBLANK(N162),"",ACOS(COS(RADIANS(90-N162))*COS(RADIANS(90-P162))+SIN(RADIANS(90-N162)) *SIN(RADIANS(90-P162))*COS(RADIANS(O162-Q162)))*6371)</f>
        <v/>
      </c>
      <c r="S162" s="52">
        <f t="shared" ref="S162:S168" si="73">IF(ISBLANK(N163),"",ACOS(COS(RADIANS(90-N163))*COS(RADIANS(90-P162))+SIN(RADIANS(90-N163)) *SIN(RADIANS(90-P162))*COS(RADIANS(O163-Q162)))*6371)</f>
        <v>5709.6823599987029</v>
      </c>
      <c r="T162" s="52">
        <f t="shared" ref="T162:T170" si="74">IF(ISERR(S162),0,S162)</f>
        <v>5709.6823599987029</v>
      </c>
      <c r="U162" s="52" t="str">
        <f t="shared" ref="U162:U170" si="75">(IF(R162="","",T162))</f>
        <v/>
      </c>
      <c r="V162" s="23"/>
      <c r="W162" s="22"/>
      <c r="X162" s="23"/>
      <c r="Y162" s="53">
        <f t="shared" ref="Y162:Y170" si="76">+W162+X162</f>
        <v>0</v>
      </c>
      <c r="Z162" s="54" t="str">
        <f t="shared" ref="Z162:Z170" si="77">IF(+Y162&gt;4,"!!!!!!"," ")</f>
        <v xml:space="preserve"> </v>
      </c>
      <c r="AA162" s="22"/>
      <c r="AB162" s="23">
        <f t="shared" ref="AB162:AB169" si="78">IF(Y162=0,0,1)</f>
        <v>0</v>
      </c>
      <c r="AC162" s="21">
        <f t="shared" ref="AC162:AC169" si="79">IF(AA162="Správa Železnic",1*AB162,0)</f>
        <v>0</v>
      </c>
      <c r="AD162" s="21">
        <f t="shared" ref="AD162:AD169" si="80">IF(AA162="Podnikatelské subjekty",1*AB162,0)</f>
        <v>0</v>
      </c>
      <c r="AF162" s="21">
        <f t="shared" ref="AF162:AF170" si="81">IF(C162="Česká Třebová - Brno",1,0)</f>
        <v>0</v>
      </c>
      <c r="AG162" s="21">
        <f t="shared" ref="AG162:AG170" si="82">IF(AA162="Správa Železnic",1,0)</f>
        <v>0</v>
      </c>
      <c r="AH162" s="21">
        <f t="shared" ref="AH162:AH170" si="83">+AF162*AG162*AB162</f>
        <v>0</v>
      </c>
    </row>
    <row r="163" spans="1:34" s="21" customFormat="1" x14ac:dyDescent="0.25">
      <c r="A163" s="11">
        <v>147</v>
      </c>
      <c r="B163" s="12">
        <v>325</v>
      </c>
      <c r="C163" s="13" t="s">
        <v>53</v>
      </c>
      <c r="D163" s="14" t="s">
        <v>118</v>
      </c>
      <c r="E163" s="15">
        <v>271</v>
      </c>
      <c r="F163" s="16" t="s">
        <v>36</v>
      </c>
      <c r="G163" s="16">
        <v>110957</v>
      </c>
      <c r="H163" s="40" t="s">
        <v>119</v>
      </c>
      <c r="I163" s="11">
        <v>582166</v>
      </c>
      <c r="J163" s="17" t="s">
        <v>119</v>
      </c>
      <c r="K163" s="18">
        <v>-138.5</v>
      </c>
      <c r="L163" s="19">
        <v>49.31447592</v>
      </c>
      <c r="M163" s="18">
        <v>16.643595489999999</v>
      </c>
      <c r="N163" s="19">
        <v>49.315549240000003</v>
      </c>
      <c r="O163" s="18">
        <v>16.643124</v>
      </c>
      <c r="P163" s="19">
        <v>49.31336701</v>
      </c>
      <c r="Q163" s="20">
        <v>16.643747879999999</v>
      </c>
      <c r="R163" s="52">
        <f t="shared" si="72"/>
        <v>0.24683126353628571</v>
      </c>
      <c r="S163" s="52">
        <f t="shared" si="73"/>
        <v>0.49787736110750491</v>
      </c>
      <c r="T163" s="52">
        <f t="shared" si="74"/>
        <v>0.49787736110750491</v>
      </c>
      <c r="U163" s="52">
        <f t="shared" si="75"/>
        <v>0.49787736110750491</v>
      </c>
      <c r="V163" s="23"/>
      <c r="W163" s="38">
        <f>SUM(R163:R165)</f>
        <v>0.73565268288904462</v>
      </c>
      <c r="X163" s="53">
        <f>SUM(U163:U164)</f>
        <v>0.49787736110750491</v>
      </c>
      <c r="Y163" s="53">
        <f t="shared" si="76"/>
        <v>1.2335300439965495</v>
      </c>
      <c r="Z163" s="54" t="str">
        <f t="shared" si="77"/>
        <v xml:space="preserve"> </v>
      </c>
      <c r="AA163" s="22" t="s">
        <v>123</v>
      </c>
      <c r="AB163" s="23">
        <f t="shared" si="78"/>
        <v>1</v>
      </c>
      <c r="AC163" s="21">
        <f t="shared" si="79"/>
        <v>0</v>
      </c>
      <c r="AD163" s="21">
        <f t="shared" si="80"/>
        <v>1</v>
      </c>
      <c r="AF163" s="21">
        <f t="shared" si="81"/>
        <v>1</v>
      </c>
      <c r="AG163" s="21">
        <f t="shared" si="82"/>
        <v>0</v>
      </c>
      <c r="AH163" s="21">
        <f t="shared" si="83"/>
        <v>0</v>
      </c>
    </row>
    <row r="164" spans="1:34" s="21" customFormat="1" x14ac:dyDescent="0.25">
      <c r="A164" s="11">
        <v>147</v>
      </c>
      <c r="B164" s="12">
        <v>325</v>
      </c>
      <c r="C164" s="13" t="s">
        <v>53</v>
      </c>
      <c r="D164" s="14" t="s">
        <v>118</v>
      </c>
      <c r="E164" s="15">
        <v>272</v>
      </c>
      <c r="F164" s="16" t="s">
        <v>36</v>
      </c>
      <c r="G164" s="16">
        <v>312975</v>
      </c>
      <c r="H164" s="40" t="s">
        <v>120</v>
      </c>
      <c r="I164" s="11">
        <v>581291</v>
      </c>
      <c r="J164" s="17" t="s">
        <v>121</v>
      </c>
      <c r="K164" s="18">
        <v>-120.7</v>
      </c>
      <c r="L164" s="19">
        <v>49.30816085</v>
      </c>
      <c r="M164" s="18">
        <v>16.64063058</v>
      </c>
      <c r="N164" s="19">
        <v>49.309175940000003</v>
      </c>
      <c r="O164" s="18">
        <v>16.641330839999998</v>
      </c>
      <c r="P164" s="19">
        <v>49.307083560000002</v>
      </c>
      <c r="Q164" s="20">
        <v>16.640211239999999</v>
      </c>
      <c r="R164" s="52">
        <f t="shared" si="72"/>
        <v>0.24641429057298314</v>
      </c>
      <c r="S164" s="52">
        <f t="shared" si="73"/>
        <v>0</v>
      </c>
      <c r="T164" s="52">
        <f t="shared" si="74"/>
        <v>0</v>
      </c>
      <c r="U164" s="52">
        <f t="shared" si="75"/>
        <v>0</v>
      </c>
      <c r="V164" s="23"/>
      <c r="W164" s="22"/>
      <c r="X164" s="23"/>
      <c r="Y164" s="53">
        <f t="shared" si="76"/>
        <v>0</v>
      </c>
      <c r="Z164" s="54" t="str">
        <f t="shared" si="77"/>
        <v xml:space="preserve"> </v>
      </c>
      <c r="AA164" s="22" t="s">
        <v>123</v>
      </c>
      <c r="AB164" s="23">
        <f t="shared" si="78"/>
        <v>0</v>
      </c>
      <c r="AC164" s="21">
        <f t="shared" si="79"/>
        <v>0</v>
      </c>
      <c r="AD164" s="21">
        <f t="shared" si="80"/>
        <v>0</v>
      </c>
      <c r="AF164" s="21">
        <f t="shared" si="81"/>
        <v>1</v>
      </c>
      <c r="AG164" s="21">
        <f t="shared" si="82"/>
        <v>0</v>
      </c>
      <c r="AH164" s="21">
        <f t="shared" si="83"/>
        <v>0</v>
      </c>
    </row>
    <row r="165" spans="1:34" s="21" customFormat="1" x14ac:dyDescent="0.25">
      <c r="A165" s="11">
        <v>147</v>
      </c>
      <c r="B165" s="12">
        <v>325</v>
      </c>
      <c r="C165" s="13" t="s">
        <v>53</v>
      </c>
      <c r="D165" s="14" t="s">
        <v>118</v>
      </c>
      <c r="E165" s="15">
        <v>273</v>
      </c>
      <c r="F165" s="16" t="s">
        <v>36</v>
      </c>
      <c r="G165" s="16">
        <v>312975</v>
      </c>
      <c r="H165" s="40" t="s">
        <v>120</v>
      </c>
      <c r="I165" s="11">
        <v>581291</v>
      </c>
      <c r="J165" s="17" t="s">
        <v>121</v>
      </c>
      <c r="K165" s="18">
        <v>-118.2</v>
      </c>
      <c r="L165" s="19">
        <v>49.306041729999997</v>
      </c>
      <c r="M165" s="18">
        <v>16.640717779999999</v>
      </c>
      <c r="N165" s="19">
        <v>49.307083560000002</v>
      </c>
      <c r="O165" s="18">
        <v>16.640211239999999</v>
      </c>
      <c r="P165" s="19">
        <v>49.305118899999997</v>
      </c>
      <c r="Q165" s="20">
        <v>16.64166024</v>
      </c>
      <c r="R165" s="52">
        <f t="shared" si="72"/>
        <v>0.24240712877977577</v>
      </c>
      <c r="S165" s="52" t="e">
        <f>IF(ISBLANK(#REF!),"",ACOS(COS(RADIANS(90-#REF!))*COS(RADIANS(90-P165))+SIN(RADIANS(90-#REF!)) *SIN(RADIANS(90-P165))*COS(RADIANS(#REF!-Q165)))*6371)</f>
        <v>#REF!</v>
      </c>
      <c r="T165" s="52">
        <f t="shared" si="74"/>
        <v>0</v>
      </c>
      <c r="U165" s="52">
        <f t="shared" si="75"/>
        <v>0</v>
      </c>
      <c r="V165" s="23"/>
      <c r="W165" s="22"/>
      <c r="X165" s="23"/>
      <c r="Y165" s="53">
        <f t="shared" si="76"/>
        <v>0</v>
      </c>
      <c r="Z165" s="54" t="str">
        <f t="shared" si="77"/>
        <v xml:space="preserve"> </v>
      </c>
      <c r="AA165" s="22" t="s">
        <v>123</v>
      </c>
      <c r="AB165" s="23">
        <f t="shared" si="78"/>
        <v>0</v>
      </c>
      <c r="AC165" s="21">
        <f t="shared" si="79"/>
        <v>0</v>
      </c>
      <c r="AD165" s="21">
        <f t="shared" si="80"/>
        <v>0</v>
      </c>
      <c r="AF165" s="21">
        <f t="shared" si="81"/>
        <v>1</v>
      </c>
      <c r="AG165" s="21">
        <f t="shared" si="82"/>
        <v>0</v>
      </c>
      <c r="AH165" s="21">
        <f t="shared" si="83"/>
        <v>0</v>
      </c>
    </row>
    <row r="166" spans="1:34" s="21" customFormat="1" x14ac:dyDescent="0.25">
      <c r="A166" s="11"/>
      <c r="B166" s="12"/>
      <c r="C166" s="13"/>
      <c r="D166" s="14"/>
      <c r="E166" s="15"/>
      <c r="F166" s="16"/>
      <c r="G166" s="16"/>
      <c r="H166" s="40"/>
      <c r="I166" s="11"/>
      <c r="J166" s="17"/>
      <c r="K166" s="18"/>
      <c r="L166" s="19"/>
      <c r="M166" s="18"/>
      <c r="N166" s="19"/>
      <c r="O166" s="18"/>
      <c r="P166" s="19"/>
      <c r="Q166" s="20"/>
      <c r="R166" s="52" t="str">
        <f t="shared" si="72"/>
        <v/>
      </c>
      <c r="S166" s="52">
        <f t="shared" si="73"/>
        <v>5702.0866529982177</v>
      </c>
      <c r="T166" s="52">
        <f t="shared" si="74"/>
        <v>5702.0866529982177</v>
      </c>
      <c r="U166" s="52" t="str">
        <f t="shared" si="75"/>
        <v/>
      </c>
      <c r="V166" s="23"/>
      <c r="W166" s="22"/>
      <c r="X166" s="23"/>
      <c r="Y166" s="53">
        <f t="shared" si="76"/>
        <v>0</v>
      </c>
      <c r="Z166" s="54" t="str">
        <f t="shared" si="77"/>
        <v xml:space="preserve"> </v>
      </c>
      <c r="AA166" s="22"/>
      <c r="AB166" s="23">
        <f t="shared" si="78"/>
        <v>0</v>
      </c>
      <c r="AC166" s="21">
        <f t="shared" si="79"/>
        <v>0</v>
      </c>
      <c r="AD166" s="21">
        <f t="shared" si="80"/>
        <v>0</v>
      </c>
      <c r="AF166" s="21">
        <f t="shared" si="81"/>
        <v>0</v>
      </c>
      <c r="AG166" s="21">
        <f t="shared" si="82"/>
        <v>0</v>
      </c>
      <c r="AH166" s="21">
        <f t="shared" si="83"/>
        <v>0</v>
      </c>
    </row>
    <row r="167" spans="1:34" s="21" customFormat="1" x14ac:dyDescent="0.25">
      <c r="A167" s="11">
        <v>152</v>
      </c>
      <c r="B167" s="12">
        <v>332</v>
      </c>
      <c r="C167" s="13" t="s">
        <v>53</v>
      </c>
      <c r="D167" s="14" t="s">
        <v>122</v>
      </c>
      <c r="E167" s="15">
        <v>291</v>
      </c>
      <c r="F167" s="16" t="s">
        <v>36</v>
      </c>
      <c r="G167" s="16">
        <v>4553</v>
      </c>
      <c r="H167" s="40" t="s">
        <v>59</v>
      </c>
      <c r="I167" s="11">
        <v>582824</v>
      </c>
      <c r="J167" s="17" t="s">
        <v>59</v>
      </c>
      <c r="K167" s="18">
        <v>-116.6</v>
      </c>
      <c r="L167" s="19">
        <v>49.235018480000001</v>
      </c>
      <c r="M167" s="18">
        <v>16.66864502</v>
      </c>
      <c r="N167" s="19">
        <v>49.235839390000002</v>
      </c>
      <c r="O167" s="18">
        <v>16.6674708</v>
      </c>
      <c r="P167" s="19">
        <v>49.234199930000003</v>
      </c>
      <c r="Q167" s="20">
        <v>16.669817640000002</v>
      </c>
      <c r="R167" s="52">
        <f t="shared" si="72"/>
        <v>0.24953392276590236</v>
      </c>
      <c r="S167" s="52">
        <f t="shared" si="73"/>
        <v>0</v>
      </c>
      <c r="T167" s="52">
        <f t="shared" si="74"/>
        <v>0</v>
      </c>
      <c r="U167" s="52">
        <f t="shared" si="75"/>
        <v>0</v>
      </c>
      <c r="V167" s="23"/>
      <c r="W167" s="38">
        <f>SUM(R167:R169)</f>
        <v>0.73580108322705051</v>
      </c>
      <c r="X167" s="23">
        <v>0</v>
      </c>
      <c r="Y167" s="53">
        <f t="shared" si="76"/>
        <v>0.73580108322705051</v>
      </c>
      <c r="Z167" s="54" t="str">
        <f t="shared" si="77"/>
        <v xml:space="preserve"> </v>
      </c>
      <c r="AA167" s="22" t="s">
        <v>123</v>
      </c>
      <c r="AB167" s="23">
        <f t="shared" si="78"/>
        <v>1</v>
      </c>
      <c r="AC167" s="21">
        <f t="shared" si="79"/>
        <v>0</v>
      </c>
      <c r="AD167" s="21">
        <f t="shared" si="80"/>
        <v>1</v>
      </c>
      <c r="AF167" s="21">
        <f t="shared" si="81"/>
        <v>1</v>
      </c>
      <c r="AG167" s="21">
        <f t="shared" si="82"/>
        <v>0</v>
      </c>
      <c r="AH167" s="21">
        <f t="shared" si="83"/>
        <v>0</v>
      </c>
    </row>
    <row r="168" spans="1:34" s="21" customFormat="1" x14ac:dyDescent="0.25">
      <c r="A168" s="11">
        <v>152</v>
      </c>
      <c r="B168" s="12">
        <v>332</v>
      </c>
      <c r="C168" s="13" t="s">
        <v>53</v>
      </c>
      <c r="D168" s="14" t="s">
        <v>122</v>
      </c>
      <c r="E168" s="15">
        <v>292</v>
      </c>
      <c r="F168" s="16" t="s">
        <v>36</v>
      </c>
      <c r="G168" s="16">
        <v>12581</v>
      </c>
      <c r="H168" s="40" t="s">
        <v>60</v>
      </c>
      <c r="I168" s="11">
        <v>582786</v>
      </c>
      <c r="J168" s="17" t="s">
        <v>61</v>
      </c>
      <c r="K168" s="18">
        <v>-122.3</v>
      </c>
      <c r="L168" s="19">
        <v>49.233179659999998</v>
      </c>
      <c r="M168" s="18">
        <v>16.670450469999999</v>
      </c>
      <c r="N168" s="19">
        <v>49.234199930000003</v>
      </c>
      <c r="O168" s="18">
        <v>16.669817640000002</v>
      </c>
      <c r="P168" s="19">
        <v>49.232057470000001</v>
      </c>
      <c r="Q168" s="20">
        <v>16.670305079999999</v>
      </c>
      <c r="R168" s="52">
        <f t="shared" si="72"/>
        <v>0.24084533139636766</v>
      </c>
      <c r="S168" s="52">
        <f t="shared" si="73"/>
        <v>0</v>
      </c>
      <c r="T168" s="52">
        <f t="shared" si="74"/>
        <v>0</v>
      </c>
      <c r="U168" s="52">
        <f t="shared" si="75"/>
        <v>0</v>
      </c>
      <c r="V168" s="23"/>
      <c r="W168" s="22"/>
      <c r="X168" s="23"/>
      <c r="Y168" s="53">
        <f t="shared" si="76"/>
        <v>0</v>
      </c>
      <c r="Z168" s="54" t="str">
        <f t="shared" si="77"/>
        <v xml:space="preserve"> </v>
      </c>
      <c r="AA168" s="22" t="s">
        <v>123</v>
      </c>
      <c r="AB168" s="23">
        <f t="shared" si="78"/>
        <v>0</v>
      </c>
      <c r="AC168" s="21">
        <f t="shared" si="79"/>
        <v>0</v>
      </c>
      <c r="AD168" s="21">
        <f t="shared" si="80"/>
        <v>0</v>
      </c>
      <c r="AF168" s="21">
        <f t="shared" si="81"/>
        <v>1</v>
      </c>
      <c r="AG168" s="21">
        <f t="shared" si="82"/>
        <v>0</v>
      </c>
      <c r="AH168" s="21">
        <f t="shared" si="83"/>
        <v>0</v>
      </c>
    </row>
    <row r="169" spans="1:34" s="21" customFormat="1" x14ac:dyDescent="0.25">
      <c r="A169" s="11">
        <v>152</v>
      </c>
      <c r="B169" s="12">
        <v>332</v>
      </c>
      <c r="C169" s="13" t="s">
        <v>53</v>
      </c>
      <c r="D169" s="14" t="s">
        <v>122</v>
      </c>
      <c r="E169" s="15">
        <v>293</v>
      </c>
      <c r="F169" s="16" t="s">
        <v>36</v>
      </c>
      <c r="G169" s="16">
        <v>12581</v>
      </c>
      <c r="H169" s="40" t="s">
        <v>60</v>
      </c>
      <c r="I169" s="11">
        <v>582786</v>
      </c>
      <c r="J169" s="17" t="s">
        <v>61</v>
      </c>
      <c r="K169" s="18">
        <v>-134.4</v>
      </c>
      <c r="L169" s="19">
        <v>49.231161360000002</v>
      </c>
      <c r="M169" s="18">
        <v>16.669334079999999</v>
      </c>
      <c r="N169" s="19">
        <v>49.232057470000001</v>
      </c>
      <c r="O169" s="18">
        <v>16.670305079999999</v>
      </c>
      <c r="P169" s="19">
        <v>49.230401899999997</v>
      </c>
      <c r="Q169" s="20">
        <v>16.668069840000001</v>
      </c>
      <c r="R169" s="52">
        <f t="shared" si="72"/>
        <v>0.24542182906478049</v>
      </c>
      <c r="S169" s="52" t="e">
        <f>IF(ISBLANK(#REF!),"",ACOS(COS(RADIANS(90-#REF!))*COS(RADIANS(90-P169))+SIN(RADIANS(90-#REF!)) *SIN(RADIANS(90-P169))*COS(RADIANS(#REF!-Q169)))*6371)</f>
        <v>#REF!</v>
      </c>
      <c r="T169" s="52">
        <f t="shared" si="74"/>
        <v>0</v>
      </c>
      <c r="U169" s="52">
        <f t="shared" si="75"/>
        <v>0</v>
      </c>
      <c r="V169" s="23"/>
      <c r="W169" s="22"/>
      <c r="X169" s="23"/>
      <c r="Y169" s="53">
        <f t="shared" si="76"/>
        <v>0</v>
      </c>
      <c r="Z169" s="54" t="str">
        <f t="shared" si="77"/>
        <v xml:space="preserve"> </v>
      </c>
      <c r="AA169" s="22" t="s">
        <v>123</v>
      </c>
      <c r="AB169" s="23">
        <f t="shared" si="78"/>
        <v>0</v>
      </c>
      <c r="AC169" s="21">
        <f t="shared" si="79"/>
        <v>0</v>
      </c>
      <c r="AD169" s="21">
        <f t="shared" si="80"/>
        <v>0</v>
      </c>
      <c r="AF169" s="21">
        <f t="shared" si="81"/>
        <v>1</v>
      </c>
      <c r="AG169" s="21">
        <f t="shared" si="82"/>
        <v>0</v>
      </c>
      <c r="AH169" s="21">
        <f t="shared" si="83"/>
        <v>0</v>
      </c>
    </row>
    <row r="170" spans="1:34" s="32" customFormat="1" x14ac:dyDescent="0.25">
      <c r="A170" s="24"/>
      <c r="B170" s="25"/>
      <c r="C170" s="26" t="s">
        <v>53</v>
      </c>
      <c r="D170" s="27"/>
      <c r="E170" s="28"/>
      <c r="F170" s="25"/>
      <c r="G170" s="25"/>
      <c r="H170" s="27"/>
      <c r="I170" s="24"/>
      <c r="J170" s="26"/>
      <c r="K170" s="29"/>
      <c r="L170" s="30"/>
      <c r="M170" s="29"/>
      <c r="N170" s="30"/>
      <c r="O170" s="29"/>
      <c r="P170" s="30"/>
      <c r="Q170" s="31"/>
      <c r="R170" s="55" t="str">
        <f t="shared" si="72"/>
        <v/>
      </c>
      <c r="S170" s="55" t="e">
        <f>IF(ISBLANK(#REF!),"",ACOS(COS(RADIANS(90-#REF!))*COS(RADIANS(90-P170))+SIN(RADIANS(90-#REF!)) *SIN(RADIANS(90-P170))*COS(RADIANS(#REF!-Q170)))*6371)</f>
        <v>#REF!</v>
      </c>
      <c r="T170" s="55">
        <f t="shared" si="74"/>
        <v>0</v>
      </c>
      <c r="U170" s="55" t="str">
        <f t="shared" si="75"/>
        <v/>
      </c>
      <c r="V170" s="34"/>
      <c r="W170" s="33"/>
      <c r="X170" s="34"/>
      <c r="Y170" s="56">
        <f t="shared" si="76"/>
        <v>0</v>
      </c>
      <c r="Z170" s="57" t="str">
        <f t="shared" si="77"/>
        <v xml:space="preserve"> </v>
      </c>
      <c r="AA170" s="33"/>
      <c r="AB170" s="32">
        <f>SUBTOTAL(9,AB51:AB169)</f>
        <v>18</v>
      </c>
      <c r="AC170" s="32">
        <f>SUBTOTAL(9,AC51:AC169)</f>
        <v>0</v>
      </c>
      <c r="AD170" s="32">
        <f>SUBTOTAL(9,AD51:AD169)</f>
        <v>18</v>
      </c>
      <c r="AF170" s="32">
        <f t="shared" si="81"/>
        <v>1</v>
      </c>
      <c r="AG170" s="32">
        <f t="shared" si="82"/>
        <v>0</v>
      </c>
      <c r="AH170" s="32">
        <f t="shared" si="83"/>
        <v>0</v>
      </c>
    </row>
    <row r="171" spans="1:34" ht="15.75" thickBot="1" x14ac:dyDescent="0.3">
      <c r="I171" s="58"/>
      <c r="J171" s="59"/>
      <c r="K171" s="59"/>
      <c r="L171" s="59"/>
      <c r="M171" s="59"/>
      <c r="N171" s="59"/>
      <c r="O171" s="59"/>
      <c r="P171" s="59"/>
      <c r="Q171" s="60" t="s">
        <v>62</v>
      </c>
      <c r="R171" s="61">
        <f>SUM(R6:R170)</f>
        <v>34.868516399781093</v>
      </c>
      <c r="S171" s="62"/>
      <c r="T171" s="62"/>
      <c r="U171" s="61"/>
      <c r="V171" s="59"/>
      <c r="W171" s="39">
        <f>SUM(W6:W170)</f>
        <v>34.868516399781093</v>
      </c>
      <c r="X171" s="61">
        <f>SUM(X6:X170)</f>
        <v>11.937177319984908</v>
      </c>
      <c r="Y171" s="61">
        <f>SUM(Y6:Y170)</f>
        <v>46.805693719765991</v>
      </c>
      <c r="Z171" s="60"/>
      <c r="AA171" s="63"/>
      <c r="AC171" s="5">
        <f>SUM(AC6:AC170)</f>
        <v>0</v>
      </c>
      <c r="AD171" s="5">
        <f>SUM(AD6:AD170)</f>
        <v>70</v>
      </c>
      <c r="AH171" s="5">
        <f>SUM(AH6:AH170)</f>
        <v>0</v>
      </c>
    </row>
  </sheetData>
  <mergeCells count="25">
    <mergeCell ref="A2:Q2"/>
    <mergeCell ref="L3:M3"/>
    <mergeCell ref="N3:O3"/>
    <mergeCell ref="P3:Q3"/>
    <mergeCell ref="A4:A5"/>
    <mergeCell ref="B4:B5"/>
    <mergeCell ref="C4:C5"/>
    <mergeCell ref="D4:D5"/>
    <mergeCell ref="E4:E5"/>
    <mergeCell ref="F4:F5"/>
    <mergeCell ref="AC3:AD3"/>
    <mergeCell ref="AB4:AB5"/>
    <mergeCell ref="AC4:AC5"/>
    <mergeCell ref="AD4:AD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Úvod</vt:lpstr>
      <vt:lpstr>Seznam Intervenčních oblastí</vt:lpstr>
    </vt:vector>
  </TitlesOfParts>
  <Company>Ministerstvo průmyslu a obchodu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Báča Antonín</cp:lastModifiedBy>
  <dcterms:created xsi:type="dcterms:W3CDTF">2023-03-22T08:37:07Z</dcterms:created>
  <dcterms:modified xsi:type="dcterms:W3CDTF">2023-03-28T08:09:01Z</dcterms:modified>
</cp:coreProperties>
</file>