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21310\5G Koridory 40A\"/>
    </mc:Choice>
  </mc:AlternateContent>
  <xr:revisionPtr revIDLastSave="0" documentId="13_ncr:1_{CD967708-0E7F-4558-BBD7-31B09B03ED56}" xr6:coauthVersionLast="36" xr6:coauthVersionMax="47" xr10:uidLastSave="{00000000-0000-0000-0000-000000000000}"/>
  <bookViews>
    <workbookView xWindow="0" yWindow="0" windowWidth="28800" windowHeight="11625" firstSheet="1" activeTab="1" xr2:uid="{C2229643-17AF-4733-9CA1-1DAB37538091}"/>
  </bookViews>
  <sheets>
    <sheet name="Úvod" sheetId="1" r:id="rId1"/>
    <sheet name="Seznam Intervenčních oblastí" sheetId="2" r:id="rId2"/>
    <sheet name="Intervenční Praha - Č. Třebová" sheetId="8" r:id="rId3"/>
    <sheet name="Intervenční Č.Třebová - Ostrava" sheetId="6" r:id="rId4"/>
    <sheet name="Intervenční Č.Třebová - Brno" sheetId="5" r:id="rId5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88" i="8" l="1"/>
  <c r="AF88" i="8"/>
  <c r="AD88" i="8"/>
  <c r="S88" i="8"/>
  <c r="T88" i="8" s="1"/>
  <c r="R88" i="8"/>
  <c r="W88" i="8" s="1"/>
  <c r="Y88" i="8" s="1"/>
  <c r="AG86" i="8"/>
  <c r="AF86" i="8"/>
  <c r="AD86" i="8"/>
  <c r="Y86" i="8"/>
  <c r="S86" i="8"/>
  <c r="T86" i="8" s="1"/>
  <c r="R86" i="8"/>
  <c r="AG85" i="8"/>
  <c r="AF85" i="8"/>
  <c r="AD85" i="8"/>
  <c r="Y85" i="8"/>
  <c r="S85" i="8"/>
  <c r="T85" i="8" s="1"/>
  <c r="R85" i="8"/>
  <c r="AG84" i="8"/>
  <c r="AF84" i="8"/>
  <c r="AD84" i="8"/>
  <c r="Y84" i="8"/>
  <c r="S84" i="8"/>
  <c r="T84" i="8" s="1"/>
  <c r="R84" i="8"/>
  <c r="AG83" i="8"/>
  <c r="AF83" i="8"/>
  <c r="AD83" i="8"/>
  <c r="Y83" i="8"/>
  <c r="S83" i="8"/>
  <c r="T83" i="8" s="1"/>
  <c r="R83" i="8"/>
  <c r="AG82" i="8"/>
  <c r="AF82" i="8"/>
  <c r="AD82" i="8"/>
  <c r="Y82" i="8"/>
  <c r="S82" i="8"/>
  <c r="T82" i="8" s="1"/>
  <c r="R82" i="8"/>
  <c r="AG81" i="8"/>
  <c r="AF81" i="8"/>
  <c r="AD81" i="8"/>
  <c r="Y81" i="8"/>
  <c r="S81" i="8"/>
  <c r="T81" i="8" s="1"/>
  <c r="R81" i="8"/>
  <c r="AG80" i="8"/>
  <c r="AF80" i="8"/>
  <c r="AD80" i="8"/>
  <c r="S80" i="8"/>
  <c r="T80" i="8" s="1"/>
  <c r="R80" i="8"/>
  <c r="AG79" i="8"/>
  <c r="AF79" i="8"/>
  <c r="AD79" i="8"/>
  <c r="AC79" i="8"/>
  <c r="Y79" i="8"/>
  <c r="S79" i="8"/>
  <c r="T79" i="8" s="1"/>
  <c r="R79" i="8"/>
  <c r="U79" i="8" s="1"/>
  <c r="AG78" i="8"/>
  <c r="AF78" i="8"/>
  <c r="AD78" i="8"/>
  <c r="Y78" i="8"/>
  <c r="S78" i="8"/>
  <c r="T78" i="8" s="1"/>
  <c r="R78" i="8"/>
  <c r="AG77" i="8"/>
  <c r="AF77" i="8"/>
  <c r="AD77" i="8"/>
  <c r="Y77" i="8"/>
  <c r="Z77" i="8" s="1"/>
  <c r="S77" i="8"/>
  <c r="T77" i="8" s="1"/>
  <c r="R77" i="8"/>
  <c r="AG76" i="8"/>
  <c r="AF76" i="8"/>
  <c r="AD76" i="8"/>
  <c r="Y76" i="8"/>
  <c r="AB76" i="8" s="1"/>
  <c r="AC76" i="8" s="1"/>
  <c r="S76" i="8"/>
  <c r="T76" i="8" s="1"/>
  <c r="R76" i="8"/>
  <c r="AG75" i="8"/>
  <c r="AF75" i="8"/>
  <c r="AD75" i="8"/>
  <c r="Y75" i="8"/>
  <c r="S75" i="8"/>
  <c r="T75" i="8" s="1"/>
  <c r="R75" i="8"/>
  <c r="AG74" i="8"/>
  <c r="AF74" i="8"/>
  <c r="AD74" i="8"/>
  <c r="Y74" i="8"/>
  <c r="AB74" i="8" s="1"/>
  <c r="AC74" i="8" s="1"/>
  <c r="S74" i="8"/>
  <c r="T74" i="8" s="1"/>
  <c r="R74" i="8"/>
  <c r="AG73" i="8"/>
  <c r="AF73" i="8"/>
  <c r="AD73" i="8"/>
  <c r="Y73" i="8"/>
  <c r="Z73" i="8" s="1"/>
  <c r="S73" i="8"/>
  <c r="T73" i="8" s="1"/>
  <c r="R73" i="8"/>
  <c r="AG72" i="8"/>
  <c r="AF72" i="8"/>
  <c r="AD72" i="8"/>
  <c r="Y72" i="8"/>
  <c r="AB72" i="8" s="1"/>
  <c r="AC72" i="8" s="1"/>
  <c r="S72" i="8"/>
  <c r="T72" i="8" s="1"/>
  <c r="R72" i="8"/>
  <c r="AG71" i="8"/>
  <c r="AF71" i="8"/>
  <c r="AD71" i="8"/>
  <c r="Y71" i="8"/>
  <c r="AB71" i="8" s="1"/>
  <c r="AC71" i="8" s="1"/>
  <c r="S71" i="8"/>
  <c r="T71" i="8" s="1"/>
  <c r="R71" i="8"/>
  <c r="AG70" i="8"/>
  <c r="AF70" i="8"/>
  <c r="AD70" i="8"/>
  <c r="S70" i="8"/>
  <c r="T70" i="8" s="1"/>
  <c r="R70" i="8"/>
  <c r="AG68" i="8"/>
  <c r="AF68" i="8"/>
  <c r="AD68" i="8"/>
  <c r="S68" i="8"/>
  <c r="T68" i="8" s="1"/>
  <c r="R68" i="8"/>
  <c r="W68" i="8" s="1"/>
  <c r="Y68" i="8" s="1"/>
  <c r="AG67" i="8"/>
  <c r="AF67" i="8"/>
  <c r="AD67" i="8"/>
  <c r="AC67" i="8"/>
  <c r="Y67" i="8"/>
  <c r="AB67" i="8" s="1"/>
  <c r="S67" i="8"/>
  <c r="T67" i="8" s="1"/>
  <c r="R67" i="8"/>
  <c r="U67" i="8" s="1"/>
  <c r="AG66" i="8"/>
  <c r="AF66" i="8"/>
  <c r="AD66" i="8"/>
  <c r="Y66" i="8"/>
  <c r="Z66" i="8" s="1"/>
  <c r="S66" i="8"/>
  <c r="T66" i="8" s="1"/>
  <c r="R66" i="8"/>
  <c r="AG65" i="8"/>
  <c r="AF65" i="8"/>
  <c r="AD65" i="8"/>
  <c r="Y65" i="8"/>
  <c r="Z65" i="8" s="1"/>
  <c r="S65" i="8"/>
  <c r="T65" i="8" s="1"/>
  <c r="R65" i="8"/>
  <c r="AG64" i="8"/>
  <c r="AF64" i="8"/>
  <c r="AD64" i="8"/>
  <c r="Y64" i="8"/>
  <c r="Z64" i="8" s="1"/>
  <c r="S64" i="8"/>
  <c r="T64" i="8" s="1"/>
  <c r="R64" i="8"/>
  <c r="AG63" i="8"/>
  <c r="AF63" i="8"/>
  <c r="AD63" i="8"/>
  <c r="Y63" i="8"/>
  <c r="Z63" i="8" s="1"/>
  <c r="S63" i="8"/>
  <c r="T63" i="8" s="1"/>
  <c r="R63" i="8"/>
  <c r="AG62" i="8"/>
  <c r="AF62" i="8"/>
  <c r="AD62" i="8"/>
  <c r="Y62" i="8"/>
  <c r="Z62" i="8" s="1"/>
  <c r="S62" i="8"/>
  <c r="T62" i="8" s="1"/>
  <c r="R62" i="8"/>
  <c r="AG61" i="8"/>
  <c r="AF61" i="8"/>
  <c r="AD61" i="8"/>
  <c r="S61" i="8"/>
  <c r="T61" i="8" s="1"/>
  <c r="R61" i="8"/>
  <c r="AG60" i="8"/>
  <c r="AF60" i="8"/>
  <c r="AD60" i="8"/>
  <c r="AC60" i="8"/>
  <c r="Y60" i="8"/>
  <c r="AB60" i="8" s="1"/>
  <c r="S60" i="8"/>
  <c r="T60" i="8" s="1"/>
  <c r="R60" i="8"/>
  <c r="U60" i="8" s="1"/>
  <c r="AG59" i="8"/>
  <c r="AF59" i="8"/>
  <c r="AD59" i="8"/>
  <c r="Y59" i="8"/>
  <c r="Z59" i="8" s="1"/>
  <c r="S59" i="8"/>
  <c r="T59" i="8" s="1"/>
  <c r="R59" i="8"/>
  <c r="AG58" i="8"/>
  <c r="AF58" i="8"/>
  <c r="AD58" i="8"/>
  <c r="Y58" i="8"/>
  <c r="AB58" i="8" s="1"/>
  <c r="AC58" i="8" s="1"/>
  <c r="S58" i="8"/>
  <c r="T58" i="8" s="1"/>
  <c r="R58" i="8"/>
  <c r="AG57" i="8"/>
  <c r="AF57" i="8"/>
  <c r="AD57" i="8"/>
  <c r="S57" i="8"/>
  <c r="R57" i="8"/>
  <c r="AG56" i="8"/>
  <c r="AF56" i="8"/>
  <c r="AD56" i="8"/>
  <c r="AC56" i="8"/>
  <c r="Y56" i="8"/>
  <c r="Z56" i="8" s="1"/>
  <c r="S56" i="8"/>
  <c r="T56" i="8" s="1"/>
  <c r="R56" i="8"/>
  <c r="U56" i="8" s="1"/>
  <c r="AG55" i="8"/>
  <c r="AF55" i="8"/>
  <c r="AD55" i="8"/>
  <c r="Y55" i="8"/>
  <c r="Z55" i="8" s="1"/>
  <c r="S55" i="8"/>
  <c r="T55" i="8" s="1"/>
  <c r="R55" i="8"/>
  <c r="AG54" i="8"/>
  <c r="AF54" i="8"/>
  <c r="AD54" i="8"/>
  <c r="Y54" i="8"/>
  <c r="Z54" i="8" s="1"/>
  <c r="S54" i="8"/>
  <c r="T54" i="8" s="1"/>
  <c r="R54" i="8"/>
  <c r="AG53" i="8"/>
  <c r="AF53" i="8"/>
  <c r="AD53" i="8"/>
  <c r="Y53" i="8"/>
  <c r="Z53" i="8" s="1"/>
  <c r="S53" i="8"/>
  <c r="T53" i="8" s="1"/>
  <c r="R53" i="8"/>
  <c r="AG52" i="8"/>
  <c r="AF52" i="8"/>
  <c r="AD52" i="8"/>
  <c r="Y52" i="8"/>
  <c r="Z52" i="8" s="1"/>
  <c r="S52" i="8"/>
  <c r="T52" i="8" s="1"/>
  <c r="R52" i="8"/>
  <c r="AG51" i="8"/>
  <c r="AF51" i="8"/>
  <c r="AD51" i="8"/>
  <c r="Y51" i="8"/>
  <c r="Z51" i="8" s="1"/>
  <c r="S51" i="8"/>
  <c r="T51" i="8" s="1"/>
  <c r="R51" i="8"/>
  <c r="AG50" i="8"/>
  <c r="AF50" i="8"/>
  <c r="AD50" i="8"/>
  <c r="Y50" i="8"/>
  <c r="Z50" i="8" s="1"/>
  <c r="S50" i="8"/>
  <c r="T50" i="8" s="1"/>
  <c r="R50" i="8"/>
  <c r="AG49" i="8"/>
  <c r="AF49" i="8"/>
  <c r="AD49" i="8"/>
  <c r="Y49" i="8"/>
  <c r="Z49" i="8" s="1"/>
  <c r="S49" i="8"/>
  <c r="T49" i="8" s="1"/>
  <c r="R49" i="8"/>
  <c r="AG48" i="8"/>
  <c r="AF48" i="8"/>
  <c r="AD48" i="8"/>
  <c r="S48" i="8"/>
  <c r="T48" i="8" s="1"/>
  <c r="R48" i="8"/>
  <c r="AG47" i="8"/>
  <c r="AF47" i="8"/>
  <c r="AD47" i="8"/>
  <c r="AC47" i="8"/>
  <c r="Y47" i="8"/>
  <c r="Z47" i="8" s="1"/>
  <c r="S47" i="8"/>
  <c r="T47" i="8" s="1"/>
  <c r="R47" i="8"/>
  <c r="U47" i="8" s="1"/>
  <c r="AG46" i="8"/>
  <c r="AF46" i="8"/>
  <c r="AD46" i="8"/>
  <c r="Y46" i="8"/>
  <c r="AB46" i="8" s="1"/>
  <c r="AC46" i="8" s="1"/>
  <c r="S46" i="8"/>
  <c r="T46" i="8" s="1"/>
  <c r="R46" i="8"/>
  <c r="AG45" i="8"/>
  <c r="AF45" i="8"/>
  <c r="AD45" i="8"/>
  <c r="Y45" i="8"/>
  <c r="AB45" i="8" s="1"/>
  <c r="AC45" i="8" s="1"/>
  <c r="S45" i="8"/>
  <c r="T45" i="8" s="1"/>
  <c r="R45" i="8"/>
  <c r="AG44" i="8"/>
  <c r="AF44" i="8"/>
  <c r="AD44" i="8"/>
  <c r="Y44" i="8"/>
  <c r="Z44" i="8" s="1"/>
  <c r="S44" i="8"/>
  <c r="T44" i="8" s="1"/>
  <c r="R44" i="8"/>
  <c r="AG43" i="8"/>
  <c r="AF43" i="8"/>
  <c r="AD43" i="8"/>
  <c r="Y43" i="8"/>
  <c r="Z43" i="8" s="1"/>
  <c r="S43" i="8"/>
  <c r="T43" i="8" s="1"/>
  <c r="R43" i="8"/>
  <c r="AG42" i="8"/>
  <c r="AF42" i="8"/>
  <c r="AD42" i="8"/>
  <c r="S42" i="8"/>
  <c r="T42" i="8" s="1"/>
  <c r="R42" i="8"/>
  <c r="AG41" i="8"/>
  <c r="AF41" i="8"/>
  <c r="AD41" i="8"/>
  <c r="AC41" i="8"/>
  <c r="Y41" i="8"/>
  <c r="Z41" i="8" s="1"/>
  <c r="S41" i="8"/>
  <c r="T41" i="8" s="1"/>
  <c r="R41" i="8"/>
  <c r="U41" i="8" s="1"/>
  <c r="AG40" i="8"/>
  <c r="AF40" i="8"/>
  <c r="AD40" i="8"/>
  <c r="Y40" i="8"/>
  <c r="Z40" i="8" s="1"/>
  <c r="S40" i="8"/>
  <c r="T40" i="8" s="1"/>
  <c r="R40" i="8"/>
  <c r="AG39" i="8"/>
  <c r="AF39" i="8"/>
  <c r="AD39" i="8"/>
  <c r="S39" i="8"/>
  <c r="T39" i="8" s="1"/>
  <c r="R39" i="8"/>
  <c r="AG38" i="8"/>
  <c r="AF38" i="8"/>
  <c r="AD38" i="8"/>
  <c r="AC38" i="8"/>
  <c r="Y38" i="8"/>
  <c r="AB38" i="8" s="1"/>
  <c r="S38" i="8"/>
  <c r="T38" i="8" s="1"/>
  <c r="R38" i="8"/>
  <c r="U38" i="8" s="1"/>
  <c r="AG37" i="8"/>
  <c r="AF37" i="8"/>
  <c r="AD37" i="8"/>
  <c r="Y37" i="8"/>
  <c r="Z37" i="8" s="1"/>
  <c r="S37" i="8"/>
  <c r="T37" i="8" s="1"/>
  <c r="R37" i="8"/>
  <c r="AG36" i="8"/>
  <c r="AF36" i="8"/>
  <c r="AD36" i="8"/>
  <c r="Y36" i="8"/>
  <c r="AB36" i="8" s="1"/>
  <c r="AC36" i="8" s="1"/>
  <c r="S36" i="8"/>
  <c r="T36" i="8" s="1"/>
  <c r="R36" i="8"/>
  <c r="AG35" i="8"/>
  <c r="AF35" i="8"/>
  <c r="AD35" i="8"/>
  <c r="Y35" i="8"/>
  <c r="AB35" i="8" s="1"/>
  <c r="AC35" i="8" s="1"/>
  <c r="S35" i="8"/>
  <c r="T35" i="8" s="1"/>
  <c r="R35" i="8"/>
  <c r="AG34" i="8"/>
  <c r="AF34" i="8"/>
  <c r="AD34" i="8"/>
  <c r="Y34" i="8"/>
  <c r="AB34" i="8" s="1"/>
  <c r="AC34" i="8" s="1"/>
  <c r="S34" i="8"/>
  <c r="T34" i="8" s="1"/>
  <c r="R34" i="8"/>
  <c r="AG33" i="8"/>
  <c r="AF33" i="8"/>
  <c r="AD33" i="8"/>
  <c r="Y33" i="8"/>
  <c r="Z33" i="8" s="1"/>
  <c r="S33" i="8"/>
  <c r="T33" i="8" s="1"/>
  <c r="R33" i="8"/>
  <c r="AG32" i="8"/>
  <c r="AF32" i="8"/>
  <c r="AD32" i="8"/>
  <c r="S32" i="8"/>
  <c r="T32" i="8" s="1"/>
  <c r="R32" i="8"/>
  <c r="AG31" i="8"/>
  <c r="AF31" i="8"/>
  <c r="AD31" i="8"/>
  <c r="AC31" i="8"/>
  <c r="Y31" i="8"/>
  <c r="Z31" i="8" s="1"/>
  <c r="S31" i="8"/>
  <c r="T31" i="8" s="1"/>
  <c r="R31" i="8"/>
  <c r="U31" i="8" s="1"/>
  <c r="AG30" i="8"/>
  <c r="AF30" i="8"/>
  <c r="AD30" i="8"/>
  <c r="Y30" i="8"/>
  <c r="Z30" i="8" s="1"/>
  <c r="S30" i="8"/>
  <c r="T30" i="8" s="1"/>
  <c r="R30" i="8"/>
  <c r="AG29" i="8"/>
  <c r="AF29" i="8"/>
  <c r="AD29" i="8"/>
  <c r="Y29" i="8"/>
  <c r="Z29" i="8" s="1"/>
  <c r="S29" i="8"/>
  <c r="T29" i="8" s="1"/>
  <c r="R29" i="8"/>
  <c r="AG28" i="8"/>
  <c r="AF28" i="8"/>
  <c r="AD28" i="8"/>
  <c r="Y28" i="8"/>
  <c r="Z28" i="8" s="1"/>
  <c r="S28" i="8"/>
  <c r="T28" i="8" s="1"/>
  <c r="R28" i="8"/>
  <c r="AG27" i="8"/>
  <c r="AF27" i="8"/>
  <c r="AD27" i="8"/>
  <c r="S27" i="8"/>
  <c r="T27" i="8" s="1"/>
  <c r="R27" i="8"/>
  <c r="AG26" i="8"/>
  <c r="AF26" i="8"/>
  <c r="AD26" i="8"/>
  <c r="AC26" i="8"/>
  <c r="Y26" i="8"/>
  <c r="AB26" i="8" s="1"/>
  <c r="S26" i="8"/>
  <c r="T26" i="8" s="1"/>
  <c r="R26" i="8"/>
  <c r="U26" i="8" s="1"/>
  <c r="AG25" i="8"/>
  <c r="AF25" i="8"/>
  <c r="AD25" i="8"/>
  <c r="Y25" i="8"/>
  <c r="Z25" i="8" s="1"/>
  <c r="S25" i="8"/>
  <c r="T25" i="8" s="1"/>
  <c r="R25" i="8"/>
  <c r="AG24" i="8"/>
  <c r="AF24" i="8"/>
  <c r="AD24" i="8"/>
  <c r="Y24" i="8"/>
  <c r="AB24" i="8" s="1"/>
  <c r="AC24" i="8" s="1"/>
  <c r="S24" i="8"/>
  <c r="T24" i="8" s="1"/>
  <c r="R24" i="8"/>
  <c r="AG23" i="8"/>
  <c r="AF23" i="8"/>
  <c r="AD23" i="8"/>
  <c r="Y23" i="8"/>
  <c r="AB23" i="8" s="1"/>
  <c r="AC23" i="8" s="1"/>
  <c r="S23" i="8"/>
  <c r="T23" i="8" s="1"/>
  <c r="R23" i="8"/>
  <c r="AG22" i="8"/>
  <c r="AF22" i="8"/>
  <c r="AD22" i="8"/>
  <c r="Y22" i="8"/>
  <c r="Z22" i="8" s="1"/>
  <c r="S22" i="8"/>
  <c r="T22" i="8" s="1"/>
  <c r="R22" i="8"/>
  <c r="AG21" i="8"/>
  <c r="AF21" i="8"/>
  <c r="AD21" i="8"/>
  <c r="Y21" i="8"/>
  <c r="Z21" i="8" s="1"/>
  <c r="S21" i="8"/>
  <c r="T21" i="8" s="1"/>
  <c r="R21" i="8"/>
  <c r="AG20" i="8"/>
  <c r="AF20" i="8"/>
  <c r="AD20" i="8"/>
  <c r="S20" i="8"/>
  <c r="R20" i="8"/>
  <c r="AG19" i="8"/>
  <c r="AF19" i="8"/>
  <c r="AD19" i="8"/>
  <c r="AC19" i="8"/>
  <c r="Y19" i="8"/>
  <c r="Z19" i="8" s="1"/>
  <c r="S19" i="8"/>
  <c r="T19" i="8" s="1"/>
  <c r="R19" i="8"/>
  <c r="U19" i="8" s="1"/>
  <c r="AG18" i="8"/>
  <c r="AF18" i="8"/>
  <c r="AD18" i="8"/>
  <c r="Y18" i="8"/>
  <c r="Z18" i="8" s="1"/>
  <c r="S18" i="8"/>
  <c r="T18" i="8" s="1"/>
  <c r="R18" i="8"/>
  <c r="AG17" i="8"/>
  <c r="AF17" i="8"/>
  <c r="AD17" i="8"/>
  <c r="Y17" i="8"/>
  <c r="Z17" i="8" s="1"/>
  <c r="S17" i="8"/>
  <c r="T17" i="8" s="1"/>
  <c r="R17" i="8"/>
  <c r="AG16" i="8"/>
  <c r="AF16" i="8"/>
  <c r="AD16" i="8"/>
  <c r="S16" i="8"/>
  <c r="T16" i="8" s="1"/>
  <c r="R16" i="8"/>
  <c r="AG15" i="8"/>
  <c r="AF15" i="8"/>
  <c r="AD15" i="8"/>
  <c r="AC15" i="8"/>
  <c r="Y15" i="8"/>
  <c r="AB15" i="8" s="1"/>
  <c r="S15" i="8"/>
  <c r="T15" i="8" s="1"/>
  <c r="R15" i="8"/>
  <c r="U15" i="8" s="1"/>
  <c r="AG14" i="8"/>
  <c r="AF14" i="8"/>
  <c r="AD14" i="8"/>
  <c r="Y14" i="8"/>
  <c r="Z14" i="8" s="1"/>
  <c r="S14" i="8"/>
  <c r="T14" i="8" s="1"/>
  <c r="R14" i="8"/>
  <c r="AG13" i="8"/>
  <c r="AF13" i="8"/>
  <c r="AD13" i="8"/>
  <c r="Y13" i="8"/>
  <c r="Z13" i="8" s="1"/>
  <c r="S13" i="8"/>
  <c r="T13" i="8" s="1"/>
  <c r="R13" i="8"/>
  <c r="AG12" i="8"/>
  <c r="AF12" i="8"/>
  <c r="AD12" i="8"/>
  <c r="Y12" i="8"/>
  <c r="Z12" i="8" s="1"/>
  <c r="S12" i="8"/>
  <c r="T12" i="8" s="1"/>
  <c r="R12" i="8"/>
  <c r="AG11" i="8"/>
  <c r="AF11" i="8"/>
  <c r="AD11" i="8"/>
  <c r="Y11" i="8"/>
  <c r="AB11" i="8" s="1"/>
  <c r="AC11" i="8" s="1"/>
  <c r="S11" i="8"/>
  <c r="T11" i="8" s="1"/>
  <c r="R11" i="8"/>
  <c r="AG10" i="8"/>
  <c r="AF10" i="8"/>
  <c r="AD10" i="8"/>
  <c r="Y10" i="8"/>
  <c r="AB10" i="8" s="1"/>
  <c r="AC10" i="8" s="1"/>
  <c r="S10" i="8"/>
  <c r="T10" i="8" s="1"/>
  <c r="R10" i="8"/>
  <c r="AG9" i="8"/>
  <c r="AF9" i="8"/>
  <c r="AD9" i="8"/>
  <c r="Y9" i="8"/>
  <c r="AB9" i="8" s="1"/>
  <c r="AC9" i="8" s="1"/>
  <c r="S9" i="8"/>
  <c r="T9" i="8" s="1"/>
  <c r="R9" i="8"/>
  <c r="AG8" i="8"/>
  <c r="AF8" i="8"/>
  <c r="AD8" i="8"/>
  <c r="Y8" i="8"/>
  <c r="AB8" i="8" s="1"/>
  <c r="AC8" i="8" s="1"/>
  <c r="S8" i="8"/>
  <c r="T8" i="8" s="1"/>
  <c r="R8" i="8"/>
  <c r="AG7" i="8"/>
  <c r="AF7" i="8"/>
  <c r="AD7" i="8"/>
  <c r="Y7" i="8"/>
  <c r="AB7" i="8" s="1"/>
  <c r="AC7" i="8" s="1"/>
  <c r="S7" i="8"/>
  <c r="T7" i="8" s="1"/>
  <c r="R7" i="8"/>
  <c r="AG6" i="8"/>
  <c r="AF6" i="8"/>
  <c r="AD6" i="8"/>
  <c r="S6" i="8"/>
  <c r="R6" i="8"/>
  <c r="AG141" i="6"/>
  <c r="AF141" i="6"/>
  <c r="Y141" i="6"/>
  <c r="Z141" i="6" s="1"/>
  <c r="S141" i="6"/>
  <c r="T141" i="6" s="1"/>
  <c r="R141" i="6"/>
  <c r="U141" i="6" s="1"/>
  <c r="AG140" i="6"/>
  <c r="AF140" i="6"/>
  <c r="AD140" i="6"/>
  <c r="Y140" i="6"/>
  <c r="AB140" i="6" s="1"/>
  <c r="AC140" i="6" s="1"/>
  <c r="S140" i="6"/>
  <c r="T140" i="6" s="1"/>
  <c r="R140" i="6"/>
  <c r="AG139" i="6"/>
  <c r="AF139" i="6"/>
  <c r="AD139" i="6"/>
  <c r="S139" i="6"/>
  <c r="T139" i="6" s="1"/>
  <c r="R139" i="6"/>
  <c r="AG138" i="6"/>
  <c r="AF138" i="6"/>
  <c r="AD138" i="6"/>
  <c r="AC138" i="6"/>
  <c r="Y138" i="6"/>
  <c r="AB138" i="6" s="1"/>
  <c r="S138" i="6"/>
  <c r="T138" i="6" s="1"/>
  <c r="R138" i="6"/>
  <c r="U138" i="6" s="1"/>
  <c r="AG137" i="6"/>
  <c r="AF137" i="6"/>
  <c r="AD137" i="6"/>
  <c r="S137" i="6"/>
  <c r="T137" i="6" s="1"/>
  <c r="R137" i="6"/>
  <c r="W137" i="6" s="1"/>
  <c r="Y137" i="6" s="1"/>
  <c r="Z137" i="6" s="1"/>
  <c r="AG136" i="6"/>
  <c r="AF136" i="6"/>
  <c r="Y136" i="6"/>
  <c r="Z136" i="6" s="1"/>
  <c r="S136" i="6"/>
  <c r="T136" i="6" s="1"/>
  <c r="R136" i="6"/>
  <c r="U136" i="6" s="1"/>
  <c r="AG135" i="6"/>
  <c r="AF135" i="6"/>
  <c r="AD135" i="6"/>
  <c r="Y135" i="6"/>
  <c r="Z135" i="6" s="1"/>
  <c r="S135" i="6"/>
  <c r="T135" i="6" s="1"/>
  <c r="R135" i="6"/>
  <c r="AG134" i="6"/>
  <c r="AF134" i="6"/>
  <c r="AD134" i="6"/>
  <c r="S134" i="6"/>
  <c r="T134" i="6" s="1"/>
  <c r="R134" i="6"/>
  <c r="AG133" i="6"/>
  <c r="AF133" i="6"/>
  <c r="AD133" i="6"/>
  <c r="AC133" i="6"/>
  <c r="Y133" i="6"/>
  <c r="S133" i="6"/>
  <c r="T133" i="6" s="1"/>
  <c r="R133" i="6"/>
  <c r="U133" i="6" s="1"/>
  <c r="AG132" i="6"/>
  <c r="AF132" i="6"/>
  <c r="AD132" i="6"/>
  <c r="Y132" i="6"/>
  <c r="S132" i="6"/>
  <c r="T132" i="6" s="1"/>
  <c r="R132" i="6"/>
  <c r="AG131" i="6"/>
  <c r="AF131" i="6"/>
  <c r="AD131" i="6"/>
  <c r="Y131" i="6"/>
  <c r="S131" i="6"/>
  <c r="T131" i="6" s="1"/>
  <c r="R131" i="6"/>
  <c r="AG130" i="6"/>
  <c r="AF130" i="6"/>
  <c r="AD130" i="6"/>
  <c r="S130" i="6"/>
  <c r="T130" i="6" s="1"/>
  <c r="R130" i="6"/>
  <c r="AG129" i="6"/>
  <c r="AF129" i="6"/>
  <c r="AD129" i="6"/>
  <c r="Y129" i="6"/>
  <c r="Z129" i="6" s="1"/>
  <c r="S129" i="6"/>
  <c r="T129" i="6" s="1"/>
  <c r="R129" i="6"/>
  <c r="AG128" i="6"/>
  <c r="AF128" i="6"/>
  <c r="AD128" i="6"/>
  <c r="Y128" i="6"/>
  <c r="Z128" i="6" s="1"/>
  <c r="S128" i="6"/>
  <c r="T128" i="6" s="1"/>
  <c r="R128" i="6"/>
  <c r="AG127" i="6"/>
  <c r="AF127" i="6"/>
  <c r="AD127" i="6"/>
  <c r="Y127" i="6"/>
  <c r="Z127" i="6" s="1"/>
  <c r="S127" i="6"/>
  <c r="T127" i="6" s="1"/>
  <c r="R127" i="6"/>
  <c r="AG126" i="6"/>
  <c r="AF126" i="6"/>
  <c r="AD126" i="6"/>
  <c r="Y126" i="6"/>
  <c r="Z126" i="6" s="1"/>
  <c r="S126" i="6"/>
  <c r="T126" i="6" s="1"/>
  <c r="R126" i="6"/>
  <c r="AG125" i="6"/>
  <c r="AF125" i="6"/>
  <c r="AD125" i="6"/>
  <c r="Y125" i="6"/>
  <c r="Z125" i="6" s="1"/>
  <c r="S125" i="6"/>
  <c r="T125" i="6" s="1"/>
  <c r="R125" i="6"/>
  <c r="AG124" i="6"/>
  <c r="AF124" i="6"/>
  <c r="AD124" i="6"/>
  <c r="Y124" i="6"/>
  <c r="Z124" i="6" s="1"/>
  <c r="S124" i="6"/>
  <c r="T124" i="6" s="1"/>
  <c r="R124" i="6"/>
  <c r="AG123" i="6"/>
  <c r="AF123" i="6"/>
  <c r="AD123" i="6"/>
  <c r="Y123" i="6"/>
  <c r="Z123" i="6" s="1"/>
  <c r="S123" i="6"/>
  <c r="T123" i="6" s="1"/>
  <c r="R123" i="6"/>
  <c r="AG122" i="6"/>
  <c r="AF122" i="6"/>
  <c r="AD122" i="6"/>
  <c r="Y122" i="6"/>
  <c r="S122" i="6"/>
  <c r="T122" i="6" s="1"/>
  <c r="R122" i="6"/>
  <c r="AG121" i="6"/>
  <c r="AF121" i="6"/>
  <c r="AD121" i="6"/>
  <c r="Y121" i="6"/>
  <c r="Z121" i="6" s="1"/>
  <c r="S121" i="6"/>
  <c r="T121" i="6" s="1"/>
  <c r="R121" i="6"/>
  <c r="AG120" i="6"/>
  <c r="AF120" i="6"/>
  <c r="AD120" i="6"/>
  <c r="Y120" i="6"/>
  <c r="Z120" i="6" s="1"/>
  <c r="S120" i="6"/>
  <c r="T120" i="6" s="1"/>
  <c r="R120" i="6"/>
  <c r="AG119" i="6"/>
  <c r="AF119" i="6"/>
  <c r="AD119" i="6"/>
  <c r="Y119" i="6"/>
  <c r="Z119" i="6" s="1"/>
  <c r="S119" i="6"/>
  <c r="T119" i="6" s="1"/>
  <c r="R119" i="6"/>
  <c r="AG118" i="6"/>
  <c r="AF118" i="6"/>
  <c r="AD118" i="6"/>
  <c r="Y118" i="6"/>
  <c r="Z118" i="6" s="1"/>
  <c r="S118" i="6"/>
  <c r="T118" i="6" s="1"/>
  <c r="R118" i="6"/>
  <c r="AG117" i="6"/>
  <c r="AF117" i="6"/>
  <c r="AD117" i="6"/>
  <c r="Y117" i="6"/>
  <c r="Z117" i="6" s="1"/>
  <c r="S117" i="6"/>
  <c r="T117" i="6" s="1"/>
  <c r="R117" i="6"/>
  <c r="AG116" i="6"/>
  <c r="AF116" i="6"/>
  <c r="AD116" i="6"/>
  <c r="S116" i="6"/>
  <c r="T116" i="6" s="1"/>
  <c r="R116" i="6"/>
  <c r="AG115" i="6"/>
  <c r="AF115" i="6"/>
  <c r="AD115" i="6"/>
  <c r="AC115" i="6"/>
  <c r="Y115" i="6"/>
  <c r="AB115" i="6" s="1"/>
  <c r="S115" i="6"/>
  <c r="T115" i="6" s="1"/>
  <c r="R115" i="6"/>
  <c r="U115" i="6" s="1"/>
  <c r="AG114" i="6"/>
  <c r="AF114" i="6"/>
  <c r="AD114" i="6"/>
  <c r="Y114" i="6"/>
  <c r="AB114" i="6" s="1"/>
  <c r="AC114" i="6" s="1"/>
  <c r="S114" i="6"/>
  <c r="T114" i="6" s="1"/>
  <c r="R114" i="6"/>
  <c r="AG113" i="6"/>
  <c r="AF113" i="6"/>
  <c r="AD113" i="6"/>
  <c r="Y113" i="6"/>
  <c r="AB113" i="6" s="1"/>
  <c r="AC113" i="6" s="1"/>
  <c r="S113" i="6"/>
  <c r="T113" i="6" s="1"/>
  <c r="R113" i="6"/>
  <c r="AG112" i="6"/>
  <c r="AF112" i="6"/>
  <c r="AD112" i="6"/>
  <c r="Y112" i="6"/>
  <c r="S112" i="6"/>
  <c r="T112" i="6" s="1"/>
  <c r="R112" i="6"/>
  <c r="AG111" i="6"/>
  <c r="AF111" i="6"/>
  <c r="AD111" i="6"/>
  <c r="S111" i="6"/>
  <c r="T111" i="6" s="1"/>
  <c r="R111" i="6"/>
  <c r="AG110" i="6"/>
  <c r="AF110" i="6"/>
  <c r="AD110" i="6"/>
  <c r="AC110" i="6"/>
  <c r="Y110" i="6"/>
  <c r="Z110" i="6" s="1"/>
  <c r="S110" i="6"/>
  <c r="T110" i="6" s="1"/>
  <c r="R110" i="6"/>
  <c r="U110" i="6" s="1"/>
  <c r="AG109" i="6"/>
  <c r="AF109" i="6"/>
  <c r="AD109" i="6"/>
  <c r="Y109" i="6"/>
  <c r="Z109" i="6" s="1"/>
  <c r="S109" i="6"/>
  <c r="T109" i="6" s="1"/>
  <c r="R109" i="6"/>
  <c r="AG108" i="6"/>
  <c r="AF108" i="6"/>
  <c r="AD108" i="6"/>
  <c r="Y108" i="6"/>
  <c r="Z108" i="6" s="1"/>
  <c r="S108" i="6"/>
  <c r="T108" i="6" s="1"/>
  <c r="R108" i="6"/>
  <c r="AG107" i="6"/>
  <c r="AF107" i="6"/>
  <c r="AD107" i="6"/>
  <c r="Y107" i="6"/>
  <c r="AB107" i="6" s="1"/>
  <c r="AC107" i="6" s="1"/>
  <c r="S107" i="6"/>
  <c r="T107" i="6" s="1"/>
  <c r="R107" i="6"/>
  <c r="AG106" i="6"/>
  <c r="AF106" i="6"/>
  <c r="AD106" i="6"/>
  <c r="Y106" i="6"/>
  <c r="AB106" i="6" s="1"/>
  <c r="AC106" i="6" s="1"/>
  <c r="S106" i="6"/>
  <c r="T106" i="6" s="1"/>
  <c r="R106" i="6"/>
  <c r="AG105" i="6"/>
  <c r="AF105" i="6"/>
  <c r="AD105" i="6"/>
  <c r="Y105" i="6"/>
  <c r="S105" i="6"/>
  <c r="T105" i="6" s="1"/>
  <c r="R105" i="6"/>
  <c r="AG104" i="6"/>
  <c r="AF104" i="6"/>
  <c r="AD104" i="6"/>
  <c r="Y104" i="6"/>
  <c r="AB104" i="6" s="1"/>
  <c r="AC104" i="6" s="1"/>
  <c r="S104" i="6"/>
  <c r="T104" i="6" s="1"/>
  <c r="R104" i="6"/>
  <c r="AG103" i="6"/>
  <c r="AF103" i="6"/>
  <c r="AD103" i="6"/>
  <c r="S103" i="6"/>
  <c r="T103" i="6" s="1"/>
  <c r="R103" i="6"/>
  <c r="AG102" i="6"/>
  <c r="AF102" i="6"/>
  <c r="AD102" i="6"/>
  <c r="AC102" i="6"/>
  <c r="Y102" i="6"/>
  <c r="S102" i="6"/>
  <c r="T102" i="6" s="1"/>
  <c r="R102" i="6"/>
  <c r="U102" i="6" s="1"/>
  <c r="AG101" i="6"/>
  <c r="AF101" i="6"/>
  <c r="AD101" i="6"/>
  <c r="Y101" i="6"/>
  <c r="S101" i="6"/>
  <c r="T101" i="6" s="1"/>
  <c r="R101" i="6"/>
  <c r="AG100" i="6"/>
  <c r="AF100" i="6"/>
  <c r="AD100" i="6"/>
  <c r="Y100" i="6"/>
  <c r="S100" i="6"/>
  <c r="T100" i="6" s="1"/>
  <c r="R100" i="6"/>
  <c r="U100" i="6" s="1"/>
  <c r="AG99" i="6"/>
  <c r="AF99" i="6"/>
  <c r="AD99" i="6"/>
  <c r="Y99" i="6"/>
  <c r="S99" i="6"/>
  <c r="T99" i="6" s="1"/>
  <c r="R99" i="6"/>
  <c r="AG98" i="6"/>
  <c r="AF98" i="6"/>
  <c r="AD98" i="6"/>
  <c r="Y98" i="6"/>
  <c r="S98" i="6"/>
  <c r="T98" i="6" s="1"/>
  <c r="R98" i="6"/>
  <c r="AG97" i="6"/>
  <c r="AF97" i="6"/>
  <c r="AD97" i="6"/>
  <c r="Y97" i="6"/>
  <c r="S97" i="6"/>
  <c r="T97" i="6" s="1"/>
  <c r="R97" i="6"/>
  <c r="AG96" i="6"/>
  <c r="AF96" i="6"/>
  <c r="AD96" i="6"/>
  <c r="Y96" i="6"/>
  <c r="S96" i="6"/>
  <c r="T96" i="6" s="1"/>
  <c r="R96" i="6"/>
  <c r="U96" i="6" s="1"/>
  <c r="AG95" i="6"/>
  <c r="AF95" i="6"/>
  <c r="AD95" i="6"/>
  <c r="Y95" i="6"/>
  <c r="S95" i="6"/>
  <c r="T95" i="6" s="1"/>
  <c r="R95" i="6"/>
  <c r="AG94" i="6"/>
  <c r="AF94" i="6"/>
  <c r="AD94" i="6"/>
  <c r="Y94" i="6"/>
  <c r="S94" i="6"/>
  <c r="T94" i="6" s="1"/>
  <c r="R94" i="6"/>
  <c r="U94" i="6" s="1"/>
  <c r="AG93" i="6"/>
  <c r="AF93" i="6"/>
  <c r="AD93" i="6"/>
  <c r="Y93" i="6"/>
  <c r="S93" i="6"/>
  <c r="T93" i="6" s="1"/>
  <c r="R93" i="6"/>
  <c r="AG92" i="6"/>
  <c r="AF92" i="6"/>
  <c r="AD92" i="6"/>
  <c r="S92" i="6"/>
  <c r="T92" i="6" s="1"/>
  <c r="R92" i="6"/>
  <c r="AG91" i="6"/>
  <c r="AF91" i="6"/>
  <c r="AD91" i="6"/>
  <c r="AC91" i="6"/>
  <c r="Y91" i="6"/>
  <c r="AB91" i="6" s="1"/>
  <c r="S91" i="6"/>
  <c r="T91" i="6" s="1"/>
  <c r="R91" i="6"/>
  <c r="U91" i="6" s="1"/>
  <c r="AG90" i="6"/>
  <c r="AF90" i="6"/>
  <c r="Y90" i="6"/>
  <c r="Z90" i="6" s="1"/>
  <c r="S90" i="6"/>
  <c r="T90" i="6" s="1"/>
  <c r="R90" i="6"/>
  <c r="U90" i="6" s="1"/>
  <c r="AG89" i="6"/>
  <c r="AF89" i="6"/>
  <c r="AD89" i="6"/>
  <c r="Y89" i="6"/>
  <c r="S89" i="6"/>
  <c r="T89" i="6" s="1"/>
  <c r="R89" i="6"/>
  <c r="AG88" i="6"/>
  <c r="AF88" i="6"/>
  <c r="AD88" i="6"/>
  <c r="Y88" i="6"/>
  <c r="AB88" i="6" s="1"/>
  <c r="AC88" i="6" s="1"/>
  <c r="S88" i="6"/>
  <c r="T88" i="6" s="1"/>
  <c r="R88" i="6"/>
  <c r="AG87" i="6"/>
  <c r="AF87" i="6"/>
  <c r="AD87" i="6"/>
  <c r="Y87" i="6"/>
  <c r="AB87" i="6" s="1"/>
  <c r="AC87" i="6" s="1"/>
  <c r="S87" i="6"/>
  <c r="T87" i="6" s="1"/>
  <c r="R87" i="6"/>
  <c r="AG86" i="6"/>
  <c r="AF86" i="6"/>
  <c r="AD86" i="6"/>
  <c r="Y86" i="6"/>
  <c r="AB86" i="6" s="1"/>
  <c r="AC86" i="6" s="1"/>
  <c r="S86" i="6"/>
  <c r="T86" i="6" s="1"/>
  <c r="R86" i="6"/>
  <c r="AG85" i="6"/>
  <c r="AF85" i="6"/>
  <c r="AD85" i="6"/>
  <c r="Y85" i="6"/>
  <c r="S85" i="6"/>
  <c r="T85" i="6" s="1"/>
  <c r="R85" i="6"/>
  <c r="AG84" i="6"/>
  <c r="AF84" i="6"/>
  <c r="AD84" i="6"/>
  <c r="Y84" i="6"/>
  <c r="AB84" i="6" s="1"/>
  <c r="AC84" i="6" s="1"/>
  <c r="S84" i="6"/>
  <c r="T84" i="6" s="1"/>
  <c r="R84" i="6"/>
  <c r="AG83" i="6"/>
  <c r="AF83" i="6"/>
  <c r="AD83" i="6"/>
  <c r="Y83" i="6"/>
  <c r="AB83" i="6" s="1"/>
  <c r="AC83" i="6" s="1"/>
  <c r="S83" i="6"/>
  <c r="T83" i="6" s="1"/>
  <c r="R83" i="6"/>
  <c r="AG82" i="6"/>
  <c r="AF82" i="6"/>
  <c r="AD82" i="6"/>
  <c r="S82" i="6"/>
  <c r="T82" i="6" s="1"/>
  <c r="R82" i="6"/>
  <c r="AG81" i="6"/>
  <c r="AF81" i="6"/>
  <c r="AD81" i="6"/>
  <c r="AC81" i="6"/>
  <c r="Y81" i="6"/>
  <c r="S81" i="6"/>
  <c r="T81" i="6" s="1"/>
  <c r="R81" i="6"/>
  <c r="U81" i="6" s="1"/>
  <c r="AG80" i="6"/>
  <c r="AF80" i="6"/>
  <c r="AD80" i="6"/>
  <c r="Y80" i="6"/>
  <c r="Z80" i="6" s="1"/>
  <c r="S80" i="6"/>
  <c r="T80" i="6" s="1"/>
  <c r="R80" i="6"/>
  <c r="AG79" i="6"/>
  <c r="AF79" i="6"/>
  <c r="AD79" i="6"/>
  <c r="Y79" i="6"/>
  <c r="Z79" i="6" s="1"/>
  <c r="S79" i="6"/>
  <c r="T79" i="6" s="1"/>
  <c r="R79" i="6"/>
  <c r="AG78" i="6"/>
  <c r="AF78" i="6"/>
  <c r="AD78" i="6"/>
  <c r="Y78" i="6"/>
  <c r="S78" i="6"/>
  <c r="T78" i="6" s="1"/>
  <c r="R78" i="6"/>
  <c r="AG77" i="6"/>
  <c r="AF77" i="6"/>
  <c r="AD77" i="6"/>
  <c r="Y77" i="6"/>
  <c r="Z77" i="6" s="1"/>
  <c r="S77" i="6"/>
  <c r="T77" i="6" s="1"/>
  <c r="R77" i="6"/>
  <c r="AG76" i="6"/>
  <c r="AF76" i="6"/>
  <c r="AD76" i="6"/>
  <c r="Y76" i="6"/>
  <c r="Z76" i="6" s="1"/>
  <c r="S76" i="6"/>
  <c r="T76" i="6" s="1"/>
  <c r="R76" i="6"/>
  <c r="AG75" i="6"/>
  <c r="AF75" i="6"/>
  <c r="AD75" i="6"/>
  <c r="Y75" i="6"/>
  <c r="S75" i="6"/>
  <c r="T75" i="6" s="1"/>
  <c r="R75" i="6"/>
  <c r="AG74" i="6"/>
  <c r="AF74" i="6"/>
  <c r="AD74" i="6"/>
  <c r="Y74" i="6"/>
  <c r="Z74" i="6" s="1"/>
  <c r="S74" i="6"/>
  <c r="T74" i="6" s="1"/>
  <c r="R74" i="6"/>
  <c r="AG73" i="6"/>
  <c r="AF73" i="6"/>
  <c r="AD73" i="6"/>
  <c r="Y73" i="6"/>
  <c r="Z73" i="6" s="1"/>
  <c r="S73" i="6"/>
  <c r="T73" i="6" s="1"/>
  <c r="R73" i="6"/>
  <c r="AG72" i="6"/>
  <c r="AF72" i="6"/>
  <c r="AD72" i="6"/>
  <c r="S72" i="6"/>
  <c r="T72" i="6" s="1"/>
  <c r="R72" i="6"/>
  <c r="AG71" i="6"/>
  <c r="AF71" i="6"/>
  <c r="AD71" i="6"/>
  <c r="AC71" i="6"/>
  <c r="Y71" i="6"/>
  <c r="AB71" i="6" s="1"/>
  <c r="S71" i="6"/>
  <c r="T71" i="6" s="1"/>
  <c r="R71" i="6"/>
  <c r="U71" i="6" s="1"/>
  <c r="AG70" i="6"/>
  <c r="AF70" i="6"/>
  <c r="AD70" i="6"/>
  <c r="Y70" i="6"/>
  <c r="AB70" i="6" s="1"/>
  <c r="AC70" i="6" s="1"/>
  <c r="S70" i="6"/>
  <c r="T70" i="6" s="1"/>
  <c r="R70" i="6"/>
  <c r="AG69" i="6"/>
  <c r="AF69" i="6"/>
  <c r="AD69" i="6"/>
  <c r="Y69" i="6"/>
  <c r="S69" i="6"/>
  <c r="T69" i="6" s="1"/>
  <c r="R69" i="6"/>
  <c r="AG68" i="6"/>
  <c r="AF68" i="6"/>
  <c r="AD68" i="6"/>
  <c r="Y68" i="6"/>
  <c r="AB68" i="6" s="1"/>
  <c r="AC68" i="6" s="1"/>
  <c r="S68" i="6"/>
  <c r="T68" i="6" s="1"/>
  <c r="R68" i="6"/>
  <c r="AG67" i="6"/>
  <c r="AF67" i="6"/>
  <c r="AD67" i="6"/>
  <c r="Y67" i="6"/>
  <c r="AB67" i="6" s="1"/>
  <c r="AC67" i="6" s="1"/>
  <c r="S67" i="6"/>
  <c r="T67" i="6" s="1"/>
  <c r="R67" i="6"/>
  <c r="AG66" i="6"/>
  <c r="AF66" i="6"/>
  <c r="AD66" i="6"/>
  <c r="Y66" i="6"/>
  <c r="AB66" i="6" s="1"/>
  <c r="AC66" i="6" s="1"/>
  <c r="S66" i="6"/>
  <c r="T66" i="6" s="1"/>
  <c r="R66" i="6"/>
  <c r="AG65" i="6"/>
  <c r="AF65" i="6"/>
  <c r="AD65" i="6"/>
  <c r="Y65" i="6"/>
  <c r="S65" i="6"/>
  <c r="T65" i="6" s="1"/>
  <c r="R65" i="6"/>
  <c r="AG64" i="6"/>
  <c r="AF64" i="6"/>
  <c r="AD64" i="6"/>
  <c r="Y64" i="6"/>
  <c r="AB64" i="6" s="1"/>
  <c r="AC64" i="6" s="1"/>
  <c r="S64" i="6"/>
  <c r="T64" i="6" s="1"/>
  <c r="R64" i="6"/>
  <c r="AG63" i="6"/>
  <c r="AF63" i="6"/>
  <c r="AD63" i="6"/>
  <c r="Y63" i="6"/>
  <c r="AB63" i="6" s="1"/>
  <c r="AC63" i="6" s="1"/>
  <c r="S63" i="6"/>
  <c r="T63" i="6" s="1"/>
  <c r="R63" i="6"/>
  <c r="AG62" i="6"/>
  <c r="AF62" i="6"/>
  <c r="AD62" i="6"/>
  <c r="S62" i="6"/>
  <c r="T62" i="6" s="1"/>
  <c r="R62" i="6"/>
  <c r="AG61" i="6"/>
  <c r="AF61" i="6"/>
  <c r="AD61" i="6"/>
  <c r="AC61" i="6"/>
  <c r="Y61" i="6"/>
  <c r="Z61" i="6" s="1"/>
  <c r="S61" i="6"/>
  <c r="T61" i="6" s="1"/>
  <c r="R61" i="6"/>
  <c r="U61" i="6" s="1"/>
  <c r="AG60" i="6"/>
  <c r="AF60" i="6"/>
  <c r="AD60" i="6"/>
  <c r="Y60" i="6"/>
  <c r="S60" i="6"/>
  <c r="T60" i="6" s="1"/>
  <c r="R60" i="6"/>
  <c r="AG59" i="6"/>
  <c r="AF59" i="6"/>
  <c r="AD59" i="6"/>
  <c r="Y59" i="6"/>
  <c r="S59" i="6"/>
  <c r="T59" i="6" s="1"/>
  <c r="R59" i="6"/>
  <c r="AG58" i="6"/>
  <c r="AF58" i="6"/>
  <c r="AD58" i="6"/>
  <c r="Y58" i="6"/>
  <c r="Z58" i="6" s="1"/>
  <c r="S58" i="6"/>
  <c r="T58" i="6" s="1"/>
  <c r="R58" i="6"/>
  <c r="AG57" i="6"/>
  <c r="AF57" i="6"/>
  <c r="AD57" i="6"/>
  <c r="Y57" i="6"/>
  <c r="Z57" i="6" s="1"/>
  <c r="S57" i="6"/>
  <c r="T57" i="6" s="1"/>
  <c r="R57" i="6"/>
  <c r="AG56" i="6"/>
  <c r="AF56" i="6"/>
  <c r="AD56" i="6"/>
  <c r="Y56" i="6"/>
  <c r="Z56" i="6" s="1"/>
  <c r="S56" i="6"/>
  <c r="T56" i="6" s="1"/>
  <c r="R56" i="6"/>
  <c r="AG55" i="6"/>
  <c r="AF55" i="6"/>
  <c r="AD55" i="6"/>
  <c r="S55" i="6"/>
  <c r="T55" i="6" s="1"/>
  <c r="R55" i="6"/>
  <c r="AG54" i="6"/>
  <c r="AF54" i="6"/>
  <c r="AD54" i="6"/>
  <c r="AC54" i="6"/>
  <c r="Y54" i="6"/>
  <c r="AB54" i="6" s="1"/>
  <c r="S54" i="6"/>
  <c r="T54" i="6" s="1"/>
  <c r="R54" i="6"/>
  <c r="U54" i="6" s="1"/>
  <c r="AG53" i="6"/>
  <c r="AF53" i="6"/>
  <c r="AD53" i="6"/>
  <c r="S53" i="6"/>
  <c r="T53" i="6" s="1"/>
  <c r="R53" i="6"/>
  <c r="AG52" i="6"/>
  <c r="AF52" i="6"/>
  <c r="AD52" i="6"/>
  <c r="AC52" i="6"/>
  <c r="Y52" i="6"/>
  <c r="AB52" i="6" s="1"/>
  <c r="S52" i="6"/>
  <c r="T52" i="6" s="1"/>
  <c r="R52" i="6"/>
  <c r="U52" i="6" s="1"/>
  <c r="AG51" i="6"/>
  <c r="AF51" i="6"/>
  <c r="AD51" i="6"/>
  <c r="Y51" i="6"/>
  <c r="AB51" i="6" s="1"/>
  <c r="AC51" i="6" s="1"/>
  <c r="S51" i="6"/>
  <c r="T51" i="6" s="1"/>
  <c r="R51" i="6"/>
  <c r="AG50" i="6"/>
  <c r="AF50" i="6"/>
  <c r="AD50" i="6"/>
  <c r="Y50" i="6"/>
  <c r="AB50" i="6" s="1"/>
  <c r="AC50" i="6" s="1"/>
  <c r="S50" i="6"/>
  <c r="T50" i="6" s="1"/>
  <c r="R50" i="6"/>
  <c r="AG49" i="6"/>
  <c r="AF49" i="6"/>
  <c r="AD49" i="6"/>
  <c r="S49" i="6"/>
  <c r="T49" i="6" s="1"/>
  <c r="R49" i="6"/>
  <c r="AG48" i="6"/>
  <c r="AF48" i="6"/>
  <c r="AD48" i="6"/>
  <c r="AC48" i="6"/>
  <c r="Y48" i="6"/>
  <c r="S48" i="6"/>
  <c r="T48" i="6" s="1"/>
  <c r="R48" i="6"/>
  <c r="U48" i="6" s="1"/>
  <c r="AG47" i="6"/>
  <c r="AF47" i="6"/>
  <c r="AD47" i="6"/>
  <c r="Y47" i="6"/>
  <c r="S47" i="6"/>
  <c r="T47" i="6" s="1"/>
  <c r="R47" i="6"/>
  <c r="AG46" i="6"/>
  <c r="AF46" i="6"/>
  <c r="AD46" i="6"/>
  <c r="Y46" i="6"/>
  <c r="Z46" i="6" s="1"/>
  <c r="S46" i="6"/>
  <c r="T46" i="6" s="1"/>
  <c r="R46" i="6"/>
  <c r="AG45" i="6"/>
  <c r="AF45" i="6"/>
  <c r="AD45" i="6"/>
  <c r="Y45" i="6"/>
  <c r="Z45" i="6" s="1"/>
  <c r="S45" i="6"/>
  <c r="T45" i="6" s="1"/>
  <c r="R45" i="6"/>
  <c r="AG44" i="6"/>
  <c r="AF44" i="6"/>
  <c r="AD44" i="6"/>
  <c r="S44" i="6"/>
  <c r="T44" i="6" s="1"/>
  <c r="R44" i="6"/>
  <c r="AG43" i="6"/>
  <c r="AF43" i="6"/>
  <c r="AD43" i="6"/>
  <c r="AC43" i="6"/>
  <c r="Y43" i="6"/>
  <c r="S43" i="6"/>
  <c r="T43" i="6" s="1"/>
  <c r="R43" i="6"/>
  <c r="U43" i="6" s="1"/>
  <c r="AG42" i="6"/>
  <c r="AF42" i="6"/>
  <c r="AD42" i="6"/>
  <c r="Y42" i="6"/>
  <c r="AB42" i="6" s="1"/>
  <c r="AC42" i="6" s="1"/>
  <c r="S42" i="6"/>
  <c r="T42" i="6" s="1"/>
  <c r="R42" i="6"/>
  <c r="AG41" i="6"/>
  <c r="AF41" i="6"/>
  <c r="AD41" i="6"/>
  <c r="Y41" i="6"/>
  <c r="Z41" i="6" s="1"/>
  <c r="S41" i="6"/>
  <c r="T41" i="6" s="1"/>
  <c r="R41" i="6"/>
  <c r="AG40" i="6"/>
  <c r="AF40" i="6"/>
  <c r="AD40" i="6"/>
  <c r="Y40" i="6"/>
  <c r="S40" i="6"/>
  <c r="T40" i="6" s="1"/>
  <c r="R40" i="6"/>
  <c r="AG39" i="6"/>
  <c r="AF39" i="6"/>
  <c r="AD39" i="6"/>
  <c r="Y39" i="6"/>
  <c r="AB39" i="6" s="1"/>
  <c r="AC39" i="6" s="1"/>
  <c r="S39" i="6"/>
  <c r="T39" i="6" s="1"/>
  <c r="R39" i="6"/>
  <c r="AG38" i="6"/>
  <c r="AF38" i="6"/>
  <c r="AD38" i="6"/>
  <c r="S38" i="6"/>
  <c r="T38" i="6" s="1"/>
  <c r="R38" i="6"/>
  <c r="AG37" i="6"/>
  <c r="AF37" i="6"/>
  <c r="AD37" i="6"/>
  <c r="AC37" i="6"/>
  <c r="Y37" i="6"/>
  <c r="Z37" i="6" s="1"/>
  <c r="S37" i="6"/>
  <c r="T37" i="6" s="1"/>
  <c r="R37" i="6"/>
  <c r="U37" i="6" s="1"/>
  <c r="AG36" i="6"/>
  <c r="AF36" i="6"/>
  <c r="AD36" i="6"/>
  <c r="Y36" i="6"/>
  <c r="Z36" i="6" s="1"/>
  <c r="S36" i="6"/>
  <c r="T36" i="6" s="1"/>
  <c r="R36" i="6"/>
  <c r="AG35" i="6"/>
  <c r="AF35" i="6"/>
  <c r="AD35" i="6"/>
  <c r="Y35" i="6"/>
  <c r="Z35" i="6" s="1"/>
  <c r="S35" i="6"/>
  <c r="T35" i="6" s="1"/>
  <c r="R35" i="6"/>
  <c r="AG34" i="6"/>
  <c r="AF34" i="6"/>
  <c r="AD34" i="6"/>
  <c r="S34" i="6"/>
  <c r="T34" i="6" s="1"/>
  <c r="R34" i="6"/>
  <c r="AG33" i="6"/>
  <c r="AF33" i="6"/>
  <c r="AD33" i="6"/>
  <c r="AC33" i="6"/>
  <c r="Y33" i="6"/>
  <c r="AB33" i="6" s="1"/>
  <c r="S33" i="6"/>
  <c r="T33" i="6" s="1"/>
  <c r="R33" i="6"/>
  <c r="U33" i="6" s="1"/>
  <c r="AG32" i="6"/>
  <c r="AF32" i="6"/>
  <c r="AD32" i="6"/>
  <c r="Y32" i="6"/>
  <c r="Z32" i="6" s="1"/>
  <c r="S32" i="6"/>
  <c r="T32" i="6" s="1"/>
  <c r="R32" i="6"/>
  <c r="AG31" i="6"/>
  <c r="AF31" i="6"/>
  <c r="AD31" i="6"/>
  <c r="Y31" i="6"/>
  <c r="AB31" i="6" s="1"/>
  <c r="AC31" i="6" s="1"/>
  <c r="S31" i="6"/>
  <c r="T31" i="6" s="1"/>
  <c r="R31" i="6"/>
  <c r="AG30" i="6"/>
  <c r="AF30" i="6"/>
  <c r="AD30" i="6"/>
  <c r="Y30" i="6"/>
  <c r="AB30" i="6" s="1"/>
  <c r="AC30" i="6" s="1"/>
  <c r="S30" i="6"/>
  <c r="T30" i="6" s="1"/>
  <c r="R30" i="6"/>
  <c r="AG29" i="6"/>
  <c r="AF29" i="6"/>
  <c r="AD29" i="6"/>
  <c r="Y29" i="6"/>
  <c r="S29" i="6"/>
  <c r="T29" i="6" s="1"/>
  <c r="R29" i="6"/>
  <c r="AG28" i="6"/>
  <c r="AF28" i="6"/>
  <c r="AD28" i="6"/>
  <c r="Y28" i="6"/>
  <c r="S28" i="6"/>
  <c r="T28" i="6" s="1"/>
  <c r="R28" i="6"/>
  <c r="AG27" i="6"/>
  <c r="AF27" i="6"/>
  <c r="AD27" i="6"/>
  <c r="S27" i="6"/>
  <c r="T27" i="6" s="1"/>
  <c r="R27" i="6"/>
  <c r="AG26" i="6"/>
  <c r="AF26" i="6"/>
  <c r="AD26" i="6"/>
  <c r="AC26" i="6"/>
  <c r="Y26" i="6"/>
  <c r="Z26" i="6" s="1"/>
  <c r="S26" i="6"/>
  <c r="T26" i="6" s="1"/>
  <c r="R26" i="6"/>
  <c r="U26" i="6" s="1"/>
  <c r="AG25" i="6"/>
  <c r="AF25" i="6"/>
  <c r="AD25" i="6"/>
  <c r="Y25" i="6"/>
  <c r="Z25" i="6" s="1"/>
  <c r="S25" i="6"/>
  <c r="T25" i="6" s="1"/>
  <c r="R25" i="6"/>
  <c r="AG24" i="6"/>
  <c r="AF24" i="6"/>
  <c r="AD24" i="6"/>
  <c r="Y24" i="6"/>
  <c r="Z24" i="6" s="1"/>
  <c r="S24" i="6"/>
  <c r="T24" i="6" s="1"/>
  <c r="R24" i="6"/>
  <c r="AG23" i="6"/>
  <c r="AF23" i="6"/>
  <c r="AD23" i="6"/>
  <c r="Y23" i="6"/>
  <c r="Z23" i="6" s="1"/>
  <c r="S23" i="6"/>
  <c r="T23" i="6" s="1"/>
  <c r="R23" i="6"/>
  <c r="AG22" i="6"/>
  <c r="AF22" i="6"/>
  <c r="AD22" i="6"/>
  <c r="Y22" i="6"/>
  <c r="Z22" i="6" s="1"/>
  <c r="S22" i="6"/>
  <c r="T22" i="6" s="1"/>
  <c r="R22" i="6"/>
  <c r="AG21" i="6"/>
  <c r="AF21" i="6"/>
  <c r="AD21" i="6"/>
  <c r="Y21" i="6"/>
  <c r="Z21" i="6" s="1"/>
  <c r="S21" i="6"/>
  <c r="T21" i="6" s="1"/>
  <c r="R21" i="6"/>
  <c r="AG20" i="6"/>
  <c r="AF20" i="6"/>
  <c r="AD20" i="6"/>
  <c r="Y20" i="6"/>
  <c r="Z20" i="6" s="1"/>
  <c r="S20" i="6"/>
  <c r="T20" i="6" s="1"/>
  <c r="R20" i="6"/>
  <c r="AG19" i="6"/>
  <c r="AF19" i="6"/>
  <c r="AD19" i="6"/>
  <c r="Y19" i="6"/>
  <c r="Z19" i="6" s="1"/>
  <c r="S19" i="6"/>
  <c r="T19" i="6" s="1"/>
  <c r="R19" i="6"/>
  <c r="AG18" i="6"/>
  <c r="AF18" i="6"/>
  <c r="AD18" i="6"/>
  <c r="S18" i="6"/>
  <c r="T18" i="6" s="1"/>
  <c r="R18" i="6"/>
  <c r="AG17" i="6"/>
  <c r="AF17" i="6"/>
  <c r="AD17" i="6"/>
  <c r="AC17" i="6"/>
  <c r="Y17" i="6"/>
  <c r="AB17" i="6" s="1"/>
  <c r="S17" i="6"/>
  <c r="T17" i="6" s="1"/>
  <c r="R17" i="6"/>
  <c r="U17" i="6" s="1"/>
  <c r="AG16" i="6"/>
  <c r="AF16" i="6"/>
  <c r="AD16" i="6"/>
  <c r="Y16" i="6"/>
  <c r="Z16" i="6" s="1"/>
  <c r="S16" i="6"/>
  <c r="T16" i="6" s="1"/>
  <c r="R16" i="6"/>
  <c r="AG15" i="6"/>
  <c r="AF15" i="6"/>
  <c r="AD15" i="6"/>
  <c r="Y15" i="6"/>
  <c r="AB15" i="6" s="1"/>
  <c r="AC15" i="6" s="1"/>
  <c r="S15" i="6"/>
  <c r="T15" i="6" s="1"/>
  <c r="R15" i="6"/>
  <c r="AG14" i="6"/>
  <c r="AF14" i="6"/>
  <c r="AD14" i="6"/>
  <c r="S14" i="6"/>
  <c r="T14" i="6" s="1"/>
  <c r="R14" i="6"/>
  <c r="AG13" i="6"/>
  <c r="AF13" i="6"/>
  <c r="AD13" i="6"/>
  <c r="AC13" i="6"/>
  <c r="Y13" i="6"/>
  <c r="AB13" i="6" s="1"/>
  <c r="AH13" i="6" s="1"/>
  <c r="S13" i="6"/>
  <c r="T13" i="6" s="1"/>
  <c r="R13" i="6"/>
  <c r="U13" i="6" s="1"/>
  <c r="AG12" i="6"/>
  <c r="AF12" i="6"/>
  <c r="AD12" i="6"/>
  <c r="Y12" i="6"/>
  <c r="AB12" i="6" s="1"/>
  <c r="S12" i="6"/>
  <c r="T12" i="6" s="1"/>
  <c r="R12" i="6"/>
  <c r="AG11" i="6"/>
  <c r="AF11" i="6"/>
  <c r="AD11" i="6"/>
  <c r="S11" i="6"/>
  <c r="T11" i="6" s="1"/>
  <c r="R11" i="6"/>
  <c r="AG10" i="6"/>
  <c r="AF10" i="6"/>
  <c r="AD10" i="6"/>
  <c r="AC10" i="6"/>
  <c r="Y10" i="6"/>
  <c r="Z10" i="6" s="1"/>
  <c r="S10" i="6"/>
  <c r="T10" i="6" s="1"/>
  <c r="R10" i="6"/>
  <c r="U10" i="6" s="1"/>
  <c r="AG9" i="6"/>
  <c r="AF9" i="6"/>
  <c r="AD9" i="6"/>
  <c r="Y9" i="6"/>
  <c r="Z9" i="6" s="1"/>
  <c r="S9" i="6"/>
  <c r="T9" i="6" s="1"/>
  <c r="R9" i="6"/>
  <c r="AG8" i="6"/>
  <c r="AF8" i="6"/>
  <c r="AD8" i="6"/>
  <c r="Y8" i="6"/>
  <c r="Z8" i="6" s="1"/>
  <c r="S8" i="6"/>
  <c r="T8" i="6" s="1"/>
  <c r="R8" i="6"/>
  <c r="AG7" i="6"/>
  <c r="AF7" i="6"/>
  <c r="AD7" i="6"/>
  <c r="S7" i="6"/>
  <c r="T7" i="6" s="1"/>
  <c r="R7" i="6"/>
  <c r="AG6" i="6"/>
  <c r="AF6" i="6"/>
  <c r="AD6" i="6"/>
  <c r="AC6" i="6"/>
  <c r="Y6" i="6"/>
  <c r="AB6" i="6" s="1"/>
  <c r="S6" i="6"/>
  <c r="T6" i="6" s="1"/>
  <c r="R6" i="6"/>
  <c r="U6" i="6" s="1"/>
  <c r="AG80" i="5"/>
  <c r="AF80" i="5"/>
  <c r="Y80" i="5"/>
  <c r="Z80" i="5" s="1"/>
  <c r="S80" i="5"/>
  <c r="T80" i="5" s="1"/>
  <c r="R80" i="5"/>
  <c r="U80" i="5" s="1"/>
  <c r="AG79" i="5"/>
  <c r="AF79" i="5"/>
  <c r="AD79" i="5"/>
  <c r="Y79" i="5"/>
  <c r="AB79" i="5" s="1"/>
  <c r="AC79" i="5" s="1"/>
  <c r="S79" i="5"/>
  <c r="T79" i="5" s="1"/>
  <c r="R79" i="5"/>
  <c r="AG78" i="5"/>
  <c r="AF78" i="5"/>
  <c r="AD78" i="5"/>
  <c r="Y78" i="5"/>
  <c r="AB78" i="5" s="1"/>
  <c r="AC78" i="5" s="1"/>
  <c r="S78" i="5"/>
  <c r="T78" i="5" s="1"/>
  <c r="R78" i="5"/>
  <c r="AG77" i="5"/>
  <c r="AF77" i="5"/>
  <c r="AD77" i="5"/>
  <c r="S77" i="5"/>
  <c r="T77" i="5" s="1"/>
  <c r="R77" i="5"/>
  <c r="AG76" i="5"/>
  <c r="AF76" i="5"/>
  <c r="AD76" i="5"/>
  <c r="AC76" i="5"/>
  <c r="Y76" i="5"/>
  <c r="AB76" i="5" s="1"/>
  <c r="S76" i="5"/>
  <c r="T76" i="5" s="1"/>
  <c r="R76" i="5"/>
  <c r="U76" i="5" s="1"/>
  <c r="AG75" i="5"/>
  <c r="AF75" i="5"/>
  <c r="AD75" i="5"/>
  <c r="Y75" i="5"/>
  <c r="AB75" i="5" s="1"/>
  <c r="S75" i="5"/>
  <c r="T75" i="5" s="1"/>
  <c r="R75" i="5"/>
  <c r="AG74" i="5"/>
  <c r="AF74" i="5"/>
  <c r="AD74" i="5"/>
  <c r="Y74" i="5"/>
  <c r="Z74" i="5" s="1"/>
  <c r="S74" i="5"/>
  <c r="T74" i="5" s="1"/>
  <c r="R74" i="5"/>
  <c r="AG73" i="5"/>
  <c r="AF73" i="5"/>
  <c r="AD73" i="5"/>
  <c r="Y73" i="5"/>
  <c r="Z73" i="5" s="1"/>
  <c r="S73" i="5"/>
  <c r="T73" i="5" s="1"/>
  <c r="R73" i="5"/>
  <c r="AG72" i="5"/>
  <c r="AF72" i="5"/>
  <c r="AD72" i="5"/>
  <c r="S72" i="5"/>
  <c r="T72" i="5" s="1"/>
  <c r="R72" i="5"/>
  <c r="AG71" i="5"/>
  <c r="AF71" i="5"/>
  <c r="AD71" i="5"/>
  <c r="AC71" i="5"/>
  <c r="Y71" i="5"/>
  <c r="AB71" i="5" s="1"/>
  <c r="S71" i="5"/>
  <c r="T71" i="5" s="1"/>
  <c r="R71" i="5"/>
  <c r="U71" i="5" s="1"/>
  <c r="AG70" i="5"/>
  <c r="AF70" i="5"/>
  <c r="AD70" i="5"/>
  <c r="Y70" i="5"/>
  <c r="AB70" i="5" s="1"/>
  <c r="AC70" i="5" s="1"/>
  <c r="S70" i="5"/>
  <c r="T70" i="5" s="1"/>
  <c r="R70" i="5"/>
  <c r="AG69" i="5"/>
  <c r="AF69" i="5"/>
  <c r="AD69" i="5"/>
  <c r="S69" i="5"/>
  <c r="T69" i="5" s="1"/>
  <c r="R69" i="5"/>
  <c r="AG68" i="5"/>
  <c r="AF68" i="5"/>
  <c r="AD68" i="5"/>
  <c r="AC68" i="5"/>
  <c r="Y68" i="5"/>
  <c r="Z68" i="5" s="1"/>
  <c r="S68" i="5"/>
  <c r="T68" i="5" s="1"/>
  <c r="R68" i="5"/>
  <c r="U68" i="5" s="1"/>
  <c r="AG67" i="5"/>
  <c r="AF67" i="5"/>
  <c r="AD67" i="5"/>
  <c r="Y67" i="5"/>
  <c r="Z67" i="5" s="1"/>
  <c r="S67" i="5"/>
  <c r="T67" i="5" s="1"/>
  <c r="R67" i="5"/>
  <c r="AG66" i="5"/>
  <c r="AF66" i="5"/>
  <c r="AD66" i="5"/>
  <c r="Y66" i="5"/>
  <c r="AB66" i="5" s="1"/>
  <c r="AC66" i="5" s="1"/>
  <c r="S66" i="5"/>
  <c r="T66" i="5" s="1"/>
  <c r="R66" i="5"/>
  <c r="AG65" i="5"/>
  <c r="AF65" i="5"/>
  <c r="AD65" i="5"/>
  <c r="Y65" i="5"/>
  <c r="Z65" i="5" s="1"/>
  <c r="S65" i="5"/>
  <c r="T65" i="5" s="1"/>
  <c r="R65" i="5"/>
  <c r="AG64" i="5"/>
  <c r="AF64" i="5"/>
  <c r="AD64" i="5"/>
  <c r="Y64" i="5"/>
  <c r="S64" i="5"/>
  <c r="T64" i="5" s="1"/>
  <c r="R64" i="5"/>
  <c r="AG63" i="5"/>
  <c r="AF63" i="5"/>
  <c r="AD63" i="5"/>
  <c r="Y63" i="5"/>
  <c r="AB63" i="5" s="1"/>
  <c r="AC63" i="5" s="1"/>
  <c r="S63" i="5"/>
  <c r="T63" i="5" s="1"/>
  <c r="R63" i="5"/>
  <c r="AG62" i="5"/>
  <c r="AF62" i="5"/>
  <c r="AD62" i="5"/>
  <c r="Y62" i="5"/>
  <c r="Z62" i="5" s="1"/>
  <c r="S62" i="5"/>
  <c r="T62" i="5" s="1"/>
  <c r="R62" i="5"/>
  <c r="AG61" i="5"/>
  <c r="AF61" i="5"/>
  <c r="AD61" i="5"/>
  <c r="S61" i="5"/>
  <c r="T61" i="5" s="1"/>
  <c r="R61" i="5"/>
  <c r="AG60" i="5"/>
  <c r="AF60" i="5"/>
  <c r="AD60" i="5"/>
  <c r="AC60" i="5"/>
  <c r="Y60" i="5"/>
  <c r="AB60" i="5" s="1"/>
  <c r="S60" i="5"/>
  <c r="T60" i="5" s="1"/>
  <c r="R60" i="5"/>
  <c r="U60" i="5" s="1"/>
  <c r="AG59" i="5"/>
  <c r="AF59" i="5"/>
  <c r="AD59" i="5"/>
  <c r="Y59" i="5"/>
  <c r="AB59" i="5" s="1"/>
  <c r="AC59" i="5" s="1"/>
  <c r="S59" i="5"/>
  <c r="T59" i="5" s="1"/>
  <c r="R59" i="5"/>
  <c r="AG58" i="5"/>
  <c r="AF58" i="5"/>
  <c r="AD58" i="5"/>
  <c r="Y58" i="5"/>
  <c r="AB58" i="5" s="1"/>
  <c r="AC58" i="5" s="1"/>
  <c r="S58" i="5"/>
  <c r="T58" i="5" s="1"/>
  <c r="R58" i="5"/>
  <c r="AG57" i="5"/>
  <c r="AF57" i="5"/>
  <c r="AD57" i="5"/>
  <c r="Y57" i="5"/>
  <c r="AB57" i="5" s="1"/>
  <c r="AC57" i="5" s="1"/>
  <c r="S57" i="5"/>
  <c r="T57" i="5" s="1"/>
  <c r="R57" i="5"/>
  <c r="AG56" i="5"/>
  <c r="AF56" i="5"/>
  <c r="AD56" i="5"/>
  <c r="Y56" i="5"/>
  <c r="AB56" i="5" s="1"/>
  <c r="AC56" i="5" s="1"/>
  <c r="S56" i="5"/>
  <c r="T56" i="5" s="1"/>
  <c r="R56" i="5"/>
  <c r="AG55" i="5"/>
  <c r="AF55" i="5"/>
  <c r="AD55" i="5"/>
  <c r="S55" i="5"/>
  <c r="T55" i="5" s="1"/>
  <c r="R55" i="5"/>
  <c r="AG54" i="5"/>
  <c r="AF54" i="5"/>
  <c r="AD54" i="5"/>
  <c r="AC54" i="5"/>
  <c r="Y54" i="5"/>
  <c r="AB54" i="5" s="1"/>
  <c r="S54" i="5"/>
  <c r="T54" i="5" s="1"/>
  <c r="R54" i="5"/>
  <c r="U54" i="5" s="1"/>
  <c r="AG53" i="5"/>
  <c r="AF53" i="5"/>
  <c r="AD53" i="5"/>
  <c r="Y53" i="5"/>
  <c r="Z53" i="5" s="1"/>
  <c r="S53" i="5"/>
  <c r="T53" i="5" s="1"/>
  <c r="R53" i="5"/>
  <c r="AG52" i="5"/>
  <c r="AF52" i="5"/>
  <c r="AD52" i="5"/>
  <c r="Y52" i="5"/>
  <c r="Z52" i="5" s="1"/>
  <c r="S52" i="5"/>
  <c r="T52" i="5" s="1"/>
  <c r="R52" i="5"/>
  <c r="AG51" i="5"/>
  <c r="AF51" i="5"/>
  <c r="AD51" i="5"/>
  <c r="S51" i="5"/>
  <c r="T51" i="5" s="1"/>
  <c r="R51" i="5"/>
  <c r="AG50" i="5"/>
  <c r="AF50" i="5"/>
  <c r="AD50" i="5"/>
  <c r="AC50" i="5"/>
  <c r="Y50" i="5"/>
  <c r="AB50" i="5" s="1"/>
  <c r="S50" i="5"/>
  <c r="T50" i="5" s="1"/>
  <c r="R50" i="5"/>
  <c r="U50" i="5" s="1"/>
  <c r="AG49" i="5"/>
  <c r="AF49" i="5"/>
  <c r="AD49" i="5"/>
  <c r="Y49" i="5"/>
  <c r="AB49" i="5" s="1"/>
  <c r="AC49" i="5" s="1"/>
  <c r="S49" i="5"/>
  <c r="T49" i="5" s="1"/>
  <c r="R49" i="5"/>
  <c r="AG48" i="5"/>
  <c r="AF48" i="5"/>
  <c r="AD48" i="5"/>
  <c r="Y48" i="5"/>
  <c r="AB48" i="5" s="1"/>
  <c r="AC48" i="5" s="1"/>
  <c r="S48" i="5"/>
  <c r="T48" i="5" s="1"/>
  <c r="R48" i="5"/>
  <c r="U48" i="5" s="1"/>
  <c r="AG47" i="5"/>
  <c r="AF47" i="5"/>
  <c r="AD47" i="5"/>
  <c r="Y47" i="5"/>
  <c r="S47" i="5"/>
  <c r="T47" i="5" s="1"/>
  <c r="R47" i="5"/>
  <c r="AG46" i="5"/>
  <c r="AF46" i="5"/>
  <c r="AD46" i="5"/>
  <c r="S46" i="5"/>
  <c r="T46" i="5" s="1"/>
  <c r="R46" i="5"/>
  <c r="AG45" i="5"/>
  <c r="AF45" i="5"/>
  <c r="AD45" i="5"/>
  <c r="AC45" i="5"/>
  <c r="Y45" i="5"/>
  <c r="S45" i="5"/>
  <c r="T45" i="5" s="1"/>
  <c r="R45" i="5"/>
  <c r="U45" i="5" s="1"/>
  <c r="AG44" i="5"/>
  <c r="AF44" i="5"/>
  <c r="AD44" i="5"/>
  <c r="Y44" i="5"/>
  <c r="S44" i="5"/>
  <c r="T44" i="5" s="1"/>
  <c r="R44" i="5"/>
  <c r="AG43" i="5"/>
  <c r="AF43" i="5"/>
  <c r="AD43" i="5"/>
  <c r="Y43" i="5"/>
  <c r="S43" i="5"/>
  <c r="T43" i="5" s="1"/>
  <c r="R43" i="5"/>
  <c r="AG42" i="5"/>
  <c r="AF42" i="5"/>
  <c r="AD42" i="5"/>
  <c r="Y42" i="5"/>
  <c r="S42" i="5"/>
  <c r="T42" i="5" s="1"/>
  <c r="R42" i="5"/>
  <c r="AG41" i="5"/>
  <c r="AF41" i="5"/>
  <c r="AD41" i="5"/>
  <c r="S41" i="5"/>
  <c r="T41" i="5" s="1"/>
  <c r="R41" i="5"/>
  <c r="AG40" i="5"/>
  <c r="AF40" i="5"/>
  <c r="AD40" i="5"/>
  <c r="AC40" i="5"/>
  <c r="Y40" i="5"/>
  <c r="AB40" i="5" s="1"/>
  <c r="S40" i="5"/>
  <c r="T40" i="5" s="1"/>
  <c r="R40" i="5"/>
  <c r="U40" i="5" s="1"/>
  <c r="AG39" i="5"/>
  <c r="AF39" i="5"/>
  <c r="AD39" i="5"/>
  <c r="Y39" i="5"/>
  <c r="AB39" i="5" s="1"/>
  <c r="AC39" i="5" s="1"/>
  <c r="S39" i="5"/>
  <c r="T39" i="5" s="1"/>
  <c r="R39" i="5"/>
  <c r="AG38" i="5"/>
  <c r="AF38" i="5"/>
  <c r="AD38" i="5"/>
  <c r="Y38" i="5"/>
  <c r="AB38" i="5" s="1"/>
  <c r="AC38" i="5" s="1"/>
  <c r="S38" i="5"/>
  <c r="T38" i="5" s="1"/>
  <c r="R38" i="5"/>
  <c r="AG37" i="5"/>
  <c r="AF37" i="5"/>
  <c r="AD37" i="5"/>
  <c r="Y37" i="5"/>
  <c r="AB37" i="5" s="1"/>
  <c r="AC37" i="5" s="1"/>
  <c r="S37" i="5"/>
  <c r="T37" i="5" s="1"/>
  <c r="R37" i="5"/>
  <c r="AG36" i="5"/>
  <c r="AF36" i="5"/>
  <c r="AD36" i="5"/>
  <c r="S36" i="5"/>
  <c r="T36" i="5" s="1"/>
  <c r="R36" i="5"/>
  <c r="AG35" i="5"/>
  <c r="AF35" i="5"/>
  <c r="AD35" i="5"/>
  <c r="AC35" i="5"/>
  <c r="Y35" i="5"/>
  <c r="AB35" i="5" s="1"/>
  <c r="S35" i="5"/>
  <c r="T35" i="5" s="1"/>
  <c r="R35" i="5"/>
  <c r="U35" i="5" s="1"/>
  <c r="AG34" i="5"/>
  <c r="AF34" i="5"/>
  <c r="AD34" i="5"/>
  <c r="Y34" i="5"/>
  <c r="AB34" i="5" s="1"/>
  <c r="AC34" i="5" s="1"/>
  <c r="S34" i="5"/>
  <c r="T34" i="5" s="1"/>
  <c r="R34" i="5"/>
  <c r="AG33" i="5"/>
  <c r="AF33" i="5"/>
  <c r="AD33" i="5"/>
  <c r="S33" i="5"/>
  <c r="T33" i="5" s="1"/>
  <c r="R33" i="5"/>
  <c r="AG32" i="5"/>
  <c r="AF32" i="5"/>
  <c r="AD32" i="5"/>
  <c r="AC32" i="5"/>
  <c r="Y32" i="5"/>
  <c r="S32" i="5"/>
  <c r="T32" i="5" s="1"/>
  <c r="R32" i="5"/>
  <c r="U32" i="5" s="1"/>
  <c r="AG31" i="5"/>
  <c r="AF31" i="5"/>
  <c r="AD31" i="5"/>
  <c r="Y31" i="5"/>
  <c r="S31" i="5"/>
  <c r="T31" i="5" s="1"/>
  <c r="R31" i="5"/>
  <c r="AG30" i="5"/>
  <c r="AF30" i="5"/>
  <c r="AD30" i="5"/>
  <c r="S30" i="5"/>
  <c r="T30" i="5" s="1"/>
  <c r="R30" i="5"/>
  <c r="AG29" i="5"/>
  <c r="AF29" i="5"/>
  <c r="AD29" i="5"/>
  <c r="AC29" i="5"/>
  <c r="Y29" i="5"/>
  <c r="AB29" i="5" s="1"/>
  <c r="S29" i="5"/>
  <c r="T29" i="5" s="1"/>
  <c r="R29" i="5"/>
  <c r="U29" i="5" s="1"/>
  <c r="AG28" i="5"/>
  <c r="AF28" i="5"/>
  <c r="AD28" i="5"/>
  <c r="Y28" i="5"/>
  <c r="AB28" i="5" s="1"/>
  <c r="AC28" i="5" s="1"/>
  <c r="S28" i="5"/>
  <c r="T28" i="5" s="1"/>
  <c r="R28" i="5"/>
  <c r="AG27" i="5"/>
  <c r="AF27" i="5"/>
  <c r="AD27" i="5"/>
  <c r="Y27" i="5"/>
  <c r="AB27" i="5" s="1"/>
  <c r="AC27" i="5" s="1"/>
  <c r="S27" i="5"/>
  <c r="T27" i="5" s="1"/>
  <c r="R27" i="5"/>
  <c r="AG26" i="5"/>
  <c r="AF26" i="5"/>
  <c r="AD26" i="5"/>
  <c r="S26" i="5"/>
  <c r="T26" i="5" s="1"/>
  <c r="R26" i="5"/>
  <c r="AG25" i="5"/>
  <c r="AF25" i="5"/>
  <c r="AD25" i="5"/>
  <c r="AC25" i="5"/>
  <c r="Y25" i="5"/>
  <c r="Z25" i="5" s="1"/>
  <c r="S25" i="5"/>
  <c r="T25" i="5" s="1"/>
  <c r="R25" i="5"/>
  <c r="U25" i="5" s="1"/>
  <c r="AG24" i="5"/>
  <c r="AF24" i="5"/>
  <c r="AD24" i="5"/>
  <c r="Y24" i="5"/>
  <c r="AB24" i="5" s="1"/>
  <c r="AC24" i="5" s="1"/>
  <c r="S24" i="5"/>
  <c r="T24" i="5" s="1"/>
  <c r="R24" i="5"/>
  <c r="AG23" i="5"/>
  <c r="AF23" i="5"/>
  <c r="AD23" i="5"/>
  <c r="Y23" i="5"/>
  <c r="AB23" i="5" s="1"/>
  <c r="AC23" i="5" s="1"/>
  <c r="S23" i="5"/>
  <c r="T23" i="5" s="1"/>
  <c r="R23" i="5"/>
  <c r="AG22" i="5"/>
  <c r="AF22" i="5"/>
  <c r="AD22" i="5"/>
  <c r="S22" i="5"/>
  <c r="T22" i="5" s="1"/>
  <c r="R22" i="5"/>
  <c r="AG21" i="5"/>
  <c r="AF21" i="5"/>
  <c r="AD21" i="5"/>
  <c r="AC21" i="5"/>
  <c r="Y21" i="5"/>
  <c r="S21" i="5"/>
  <c r="T21" i="5" s="1"/>
  <c r="R21" i="5"/>
  <c r="U21" i="5" s="1"/>
  <c r="AG20" i="5"/>
  <c r="AF20" i="5"/>
  <c r="AD20" i="5"/>
  <c r="Y20" i="5"/>
  <c r="S20" i="5"/>
  <c r="T20" i="5" s="1"/>
  <c r="R20" i="5"/>
  <c r="AG19" i="5"/>
  <c r="AF19" i="5"/>
  <c r="AD19" i="5"/>
  <c r="Y19" i="5"/>
  <c r="S19" i="5"/>
  <c r="T19" i="5" s="1"/>
  <c r="R19" i="5"/>
  <c r="AG18" i="5"/>
  <c r="AF18" i="5"/>
  <c r="AD18" i="5"/>
  <c r="Y18" i="5"/>
  <c r="S18" i="5"/>
  <c r="T18" i="5" s="1"/>
  <c r="R18" i="5"/>
  <c r="AG17" i="5"/>
  <c r="AF17" i="5"/>
  <c r="AD17" i="5"/>
  <c r="Y17" i="5"/>
  <c r="S17" i="5"/>
  <c r="T17" i="5" s="1"/>
  <c r="R17" i="5"/>
  <c r="AG16" i="5"/>
  <c r="AF16" i="5"/>
  <c r="AD16" i="5"/>
  <c r="Y16" i="5"/>
  <c r="S16" i="5"/>
  <c r="T16" i="5" s="1"/>
  <c r="R16" i="5"/>
  <c r="AG15" i="5"/>
  <c r="AF15" i="5"/>
  <c r="AD15" i="5"/>
  <c r="S15" i="5"/>
  <c r="T15" i="5" s="1"/>
  <c r="R15" i="5"/>
  <c r="AG14" i="5"/>
  <c r="AF14" i="5"/>
  <c r="AD14" i="5"/>
  <c r="AC14" i="5"/>
  <c r="Y14" i="5"/>
  <c r="Z14" i="5" s="1"/>
  <c r="S14" i="5"/>
  <c r="T14" i="5" s="1"/>
  <c r="R14" i="5"/>
  <c r="U14" i="5" s="1"/>
  <c r="AG13" i="5"/>
  <c r="AF13" i="5"/>
  <c r="AD13" i="5"/>
  <c r="Y13" i="5"/>
  <c r="AB13" i="5" s="1"/>
  <c r="AC13" i="5" s="1"/>
  <c r="S13" i="5"/>
  <c r="T13" i="5" s="1"/>
  <c r="R13" i="5"/>
  <c r="AG12" i="5"/>
  <c r="AF12" i="5"/>
  <c r="AD12" i="5"/>
  <c r="Y12" i="5"/>
  <c r="AB12" i="5" s="1"/>
  <c r="AC12" i="5" s="1"/>
  <c r="S12" i="5"/>
  <c r="T12" i="5" s="1"/>
  <c r="R12" i="5"/>
  <c r="AG11" i="5"/>
  <c r="AF11" i="5"/>
  <c r="AD11" i="5"/>
  <c r="Y11" i="5"/>
  <c r="Z11" i="5" s="1"/>
  <c r="S11" i="5"/>
  <c r="T11" i="5" s="1"/>
  <c r="R11" i="5"/>
  <c r="AG10" i="5"/>
  <c r="AF10" i="5"/>
  <c r="AD10" i="5"/>
  <c r="Y10" i="5"/>
  <c r="AB10" i="5" s="1"/>
  <c r="AC10" i="5" s="1"/>
  <c r="S10" i="5"/>
  <c r="T10" i="5" s="1"/>
  <c r="R10" i="5"/>
  <c r="AG9" i="5"/>
  <c r="AF9" i="5"/>
  <c r="AD9" i="5"/>
  <c r="Y9" i="5"/>
  <c r="S9" i="5"/>
  <c r="T9" i="5" s="1"/>
  <c r="R9" i="5"/>
  <c r="AG8" i="5"/>
  <c r="AF8" i="5"/>
  <c r="AD8" i="5"/>
  <c r="Y8" i="5"/>
  <c r="AB8" i="5" s="1"/>
  <c r="AC8" i="5" s="1"/>
  <c r="S8" i="5"/>
  <c r="T8" i="5" s="1"/>
  <c r="R8" i="5"/>
  <c r="AG7" i="5"/>
  <c r="AF7" i="5"/>
  <c r="AD7" i="5"/>
  <c r="Y7" i="5"/>
  <c r="AB7" i="5" s="1"/>
  <c r="AC7" i="5" s="1"/>
  <c r="S7" i="5"/>
  <c r="T7" i="5" s="1"/>
  <c r="R7" i="5"/>
  <c r="AG6" i="5"/>
  <c r="AF6" i="5"/>
  <c r="AD6" i="5"/>
  <c r="S6" i="5"/>
  <c r="T6" i="5" s="1"/>
  <c r="R6" i="5"/>
  <c r="U7" i="5" l="1"/>
  <c r="U8" i="5"/>
  <c r="AB9" i="5"/>
  <c r="AC9" i="5" s="1"/>
  <c r="Z9" i="5"/>
  <c r="AB47" i="5"/>
  <c r="AC47" i="5" s="1"/>
  <c r="Z47" i="5"/>
  <c r="U16" i="6"/>
  <c r="Z28" i="6"/>
  <c r="AB28" i="6"/>
  <c r="AC28" i="6" s="1"/>
  <c r="AB29" i="6"/>
  <c r="AC29" i="6" s="1"/>
  <c r="Z29" i="6"/>
  <c r="U32" i="6"/>
  <c r="U39" i="6"/>
  <c r="Z40" i="6"/>
  <c r="AB40" i="6"/>
  <c r="AC40" i="6" s="1"/>
  <c r="AB43" i="6"/>
  <c r="Z43" i="6"/>
  <c r="AH43" i="6"/>
  <c r="Z48" i="6"/>
  <c r="AB48" i="6"/>
  <c r="U56" i="6"/>
  <c r="U58" i="6"/>
  <c r="Z59" i="6"/>
  <c r="AB59" i="6"/>
  <c r="AC59" i="6" s="1"/>
  <c r="Z60" i="6"/>
  <c r="AB60" i="6"/>
  <c r="AC60" i="6" s="1"/>
  <c r="Z75" i="6"/>
  <c r="AB75" i="6"/>
  <c r="AC75" i="6" s="1"/>
  <c r="U77" i="6"/>
  <c r="Z78" i="6"/>
  <c r="AB78" i="6"/>
  <c r="AC78" i="6" s="1"/>
  <c r="U79" i="6"/>
  <c r="Z81" i="6"/>
  <c r="AB81" i="6"/>
  <c r="U99" i="6"/>
  <c r="U103" i="6"/>
  <c r="U137" i="6"/>
  <c r="U46" i="8"/>
  <c r="U58" i="8"/>
  <c r="AB75" i="8"/>
  <c r="AC75" i="8" s="1"/>
  <c r="Z75" i="8"/>
  <c r="AB78" i="8"/>
  <c r="AC78" i="8" s="1"/>
  <c r="Z78" i="8"/>
  <c r="AB79" i="8"/>
  <c r="Z79" i="8"/>
  <c r="U11" i="5"/>
  <c r="Z12" i="5"/>
  <c r="AH27" i="5"/>
  <c r="AB52" i="5"/>
  <c r="AC52" i="5" s="1"/>
  <c r="U10" i="5"/>
  <c r="Z60" i="5"/>
  <c r="Z71" i="5"/>
  <c r="Z8" i="5"/>
  <c r="Z35" i="5"/>
  <c r="Z49" i="5"/>
  <c r="Z7" i="5"/>
  <c r="U9" i="5"/>
  <c r="U12" i="5"/>
  <c r="U33" i="5"/>
  <c r="Z39" i="5"/>
  <c r="U62" i="5"/>
  <c r="U72" i="5"/>
  <c r="AB73" i="5"/>
  <c r="AC73" i="5" s="1"/>
  <c r="AB74" i="5"/>
  <c r="AC74" i="5" s="1"/>
  <c r="U13" i="5"/>
  <c r="Z23" i="5"/>
  <c r="Z57" i="5"/>
  <c r="Z70" i="5"/>
  <c r="Z13" i="5"/>
  <c r="W26" i="5"/>
  <c r="Y26" i="5" s="1"/>
  <c r="AB26" i="5" s="1"/>
  <c r="AC26" i="5" s="1"/>
  <c r="Z27" i="5"/>
  <c r="AH49" i="5"/>
  <c r="AB53" i="5"/>
  <c r="AC53" i="5" s="1"/>
  <c r="U59" i="5"/>
  <c r="Z66" i="5"/>
  <c r="U70" i="5"/>
  <c r="AH70" i="5"/>
  <c r="U6" i="5"/>
  <c r="AB11" i="5"/>
  <c r="AC11" i="5" s="1"/>
  <c r="AB14" i="5"/>
  <c r="AH14" i="5" s="1"/>
  <c r="Z29" i="5"/>
  <c r="Z34" i="5"/>
  <c r="U36" i="5"/>
  <c r="Z40" i="5"/>
  <c r="U47" i="5"/>
  <c r="AH48" i="5"/>
  <c r="Z50" i="5"/>
  <c r="Z56" i="5"/>
  <c r="Z59" i="5"/>
  <c r="W61" i="5"/>
  <c r="Z78" i="5"/>
  <c r="U77" i="5"/>
  <c r="W51" i="5"/>
  <c r="Y51" i="5" s="1"/>
  <c r="Z51" i="5" s="1"/>
  <c r="U15" i="5"/>
  <c r="AB25" i="5"/>
  <c r="Z38" i="5"/>
  <c r="U39" i="5"/>
  <c r="U42" i="5"/>
  <c r="Z48" i="5"/>
  <c r="Z54" i="5"/>
  <c r="AH56" i="5"/>
  <c r="AB62" i="5"/>
  <c r="AC62" i="5" s="1"/>
  <c r="Z63" i="5"/>
  <c r="W69" i="5"/>
  <c r="Y69" i="5" s="1"/>
  <c r="Z69" i="5" s="1"/>
  <c r="AH78" i="5"/>
  <c r="AH50" i="5"/>
  <c r="U34" i="5"/>
  <c r="AH47" i="5"/>
  <c r="AH34" i="5"/>
  <c r="AH35" i="5"/>
  <c r="U49" i="5"/>
  <c r="Z10" i="5"/>
  <c r="Z24" i="5"/>
  <c r="Z28" i="5"/>
  <c r="Z37" i="5"/>
  <c r="U46" i="5"/>
  <c r="Z58" i="5"/>
  <c r="AB65" i="5"/>
  <c r="AC65" i="5" s="1"/>
  <c r="U67" i="5"/>
  <c r="AB67" i="5"/>
  <c r="AC67" i="5" s="1"/>
  <c r="AB68" i="5"/>
  <c r="AH76" i="5"/>
  <c r="W6" i="5"/>
  <c r="AH8" i="5"/>
  <c r="AH12" i="5"/>
  <c r="U16" i="5"/>
  <c r="U18" i="5"/>
  <c r="U20" i="5"/>
  <c r="U31" i="5"/>
  <c r="U44" i="5"/>
  <c r="U51" i="5"/>
  <c r="U52" i="5"/>
  <c r="AH53" i="5"/>
  <c r="W55" i="5"/>
  <c r="Y55" i="5" s="1"/>
  <c r="U58" i="5"/>
  <c r="AH59" i="5"/>
  <c r="W77" i="5"/>
  <c r="AD80" i="5"/>
  <c r="R81" i="5"/>
  <c r="AH23" i="5"/>
  <c r="Z26" i="5"/>
  <c r="U27" i="5"/>
  <c r="AH28" i="5"/>
  <c r="W33" i="5"/>
  <c r="Y33" i="5" s="1"/>
  <c r="W36" i="5"/>
  <c r="AH37" i="5"/>
  <c r="W41" i="5"/>
  <c r="Y41" i="5" s="1"/>
  <c r="AB41" i="5" s="1"/>
  <c r="U43" i="5"/>
  <c r="U63" i="5"/>
  <c r="W72" i="5"/>
  <c r="Y72" i="5" s="1"/>
  <c r="Z72" i="5" s="1"/>
  <c r="AH73" i="5"/>
  <c r="Z79" i="5"/>
  <c r="Z6" i="6"/>
  <c r="AB56" i="6"/>
  <c r="AC56" i="6" s="1"/>
  <c r="AB74" i="6"/>
  <c r="AC74" i="6" s="1"/>
  <c r="AB8" i="6"/>
  <c r="AC8" i="6" s="1"/>
  <c r="U14" i="6"/>
  <c r="Z15" i="6"/>
  <c r="AB16" i="6"/>
  <c r="AC16" i="6" s="1"/>
  <c r="U28" i="6"/>
  <c r="Z31" i="6"/>
  <c r="AB32" i="6"/>
  <c r="AC32" i="6" s="1"/>
  <c r="U40" i="6"/>
  <c r="Z67" i="6"/>
  <c r="U68" i="6"/>
  <c r="AB79" i="6"/>
  <c r="AC79" i="6" s="1"/>
  <c r="U73" i="6"/>
  <c r="Z83" i="6"/>
  <c r="U7" i="6"/>
  <c r="AB10" i="6"/>
  <c r="Z50" i="6"/>
  <c r="Z51" i="6"/>
  <c r="Z54" i="6"/>
  <c r="AH56" i="6"/>
  <c r="U59" i="6"/>
  <c r="AH60" i="6"/>
  <c r="U63" i="6"/>
  <c r="W72" i="6"/>
  <c r="U74" i="6"/>
  <c r="U78" i="6"/>
  <c r="AH81" i="6"/>
  <c r="Z87" i="6"/>
  <c r="AH88" i="6"/>
  <c r="Z107" i="6"/>
  <c r="AB135" i="6"/>
  <c r="AC135" i="6" s="1"/>
  <c r="AH15" i="6"/>
  <c r="W18" i="6"/>
  <c r="AH31" i="6"/>
  <c r="W34" i="6"/>
  <c r="W38" i="6"/>
  <c r="AH75" i="6"/>
  <c r="U93" i="6"/>
  <c r="U101" i="6"/>
  <c r="AB109" i="6"/>
  <c r="AC109" i="6" s="1"/>
  <c r="U123" i="6"/>
  <c r="AB127" i="6"/>
  <c r="AC127" i="6" s="1"/>
  <c r="U128" i="6"/>
  <c r="U12" i="6"/>
  <c r="U57" i="6"/>
  <c r="U76" i="6"/>
  <c r="U80" i="6"/>
  <c r="U82" i="6"/>
  <c r="AB124" i="6"/>
  <c r="AC124" i="6" s="1"/>
  <c r="AB129" i="6"/>
  <c r="AC129" i="6" s="1"/>
  <c r="U132" i="6"/>
  <c r="U18" i="6"/>
  <c r="U34" i="6"/>
  <c r="U41" i="6"/>
  <c r="U44" i="6"/>
  <c r="U55" i="6"/>
  <c r="X55" i="6" s="1"/>
  <c r="AB57" i="6"/>
  <c r="AC57" i="6" s="1"/>
  <c r="AB58" i="6"/>
  <c r="Z63" i="6"/>
  <c r="U64" i="6"/>
  <c r="AH64" i="6"/>
  <c r="AB73" i="6"/>
  <c r="AC73" i="6" s="1"/>
  <c r="AH78" i="6"/>
  <c r="AB80" i="6"/>
  <c r="AC80" i="6" s="1"/>
  <c r="Z86" i="6"/>
  <c r="U87" i="6"/>
  <c r="U98" i="6"/>
  <c r="Z106" i="6"/>
  <c r="U108" i="6"/>
  <c r="AB123" i="6"/>
  <c r="AC123" i="6" s="1"/>
  <c r="U124" i="6"/>
  <c r="AB126" i="6"/>
  <c r="AC126" i="6" s="1"/>
  <c r="U127" i="6"/>
  <c r="Z140" i="6"/>
  <c r="AH57" i="6"/>
  <c r="U15" i="6"/>
  <c r="U31" i="6"/>
  <c r="AH48" i="6"/>
  <c r="U60" i="6"/>
  <c r="U62" i="6"/>
  <c r="AH68" i="6"/>
  <c r="U75" i="6"/>
  <c r="AH84" i="6"/>
  <c r="AH104" i="6"/>
  <c r="U135" i="6"/>
  <c r="AB9" i="6"/>
  <c r="AC9" i="6" s="1"/>
  <c r="U30" i="6"/>
  <c r="AH40" i="6"/>
  <c r="AB41" i="6"/>
  <c r="AC41" i="6" s="1"/>
  <c r="U42" i="6"/>
  <c r="W49" i="6"/>
  <c r="AH59" i="6"/>
  <c r="AB61" i="6"/>
  <c r="AH61" i="6" s="1"/>
  <c r="U67" i="6"/>
  <c r="Z71" i="6"/>
  <c r="AH74" i="6"/>
  <c r="AB76" i="6"/>
  <c r="AC76" i="6" s="1"/>
  <c r="AB77" i="6"/>
  <c r="U83" i="6"/>
  <c r="U95" i="6"/>
  <c r="U97" i="6"/>
  <c r="U112" i="6"/>
  <c r="AB128" i="6"/>
  <c r="AC128" i="6" s="1"/>
  <c r="U134" i="6"/>
  <c r="AH135" i="6"/>
  <c r="AB65" i="6"/>
  <c r="AC65" i="6" s="1"/>
  <c r="Z65" i="6"/>
  <c r="AB95" i="6"/>
  <c r="Z95" i="6"/>
  <c r="AB99" i="6"/>
  <c r="Z99" i="6"/>
  <c r="AH6" i="6"/>
  <c r="W11" i="6"/>
  <c r="Z17" i="6"/>
  <c r="Z30" i="6"/>
  <c r="AH30" i="6"/>
  <c r="Z33" i="6"/>
  <c r="Z39" i="6"/>
  <c r="AH39" i="6"/>
  <c r="W44" i="6"/>
  <c r="Y44" i="6" s="1"/>
  <c r="AB44" i="6" s="1"/>
  <c r="U49" i="6"/>
  <c r="U51" i="6"/>
  <c r="Z52" i="6"/>
  <c r="Z70" i="6"/>
  <c r="U88" i="6"/>
  <c r="AB89" i="6"/>
  <c r="AC89" i="6" s="1"/>
  <c r="Z89" i="6"/>
  <c r="AB96" i="6"/>
  <c r="Z96" i="6"/>
  <c r="AB100" i="6"/>
  <c r="Z100" i="6"/>
  <c r="W103" i="6"/>
  <c r="AB108" i="6"/>
  <c r="AC108" i="6" s="1"/>
  <c r="U109" i="6"/>
  <c r="AH113" i="6"/>
  <c r="AH114" i="6"/>
  <c r="W116" i="6"/>
  <c r="U125" i="6"/>
  <c r="U129" i="6"/>
  <c r="AH29" i="6"/>
  <c r="W7" i="6"/>
  <c r="Y7" i="6" s="1"/>
  <c r="Z7" i="6" s="1"/>
  <c r="AH8" i="6"/>
  <c r="AH9" i="6"/>
  <c r="AH17" i="6"/>
  <c r="W27" i="6"/>
  <c r="U29" i="6"/>
  <c r="AH33" i="6"/>
  <c r="U45" i="6"/>
  <c r="AH65" i="6"/>
  <c r="AB69" i="6"/>
  <c r="AC69" i="6" s="1"/>
  <c r="Z69" i="6"/>
  <c r="W92" i="6"/>
  <c r="AB93" i="6"/>
  <c r="Z93" i="6"/>
  <c r="AB97" i="6"/>
  <c r="Z97" i="6"/>
  <c r="AB101" i="6"/>
  <c r="Z101" i="6"/>
  <c r="AH10" i="6"/>
  <c r="W14" i="6"/>
  <c r="Y14" i="6" s="1"/>
  <c r="AB14" i="6" s="1"/>
  <c r="AC14" i="6" s="1"/>
  <c r="AH16" i="6"/>
  <c r="U20" i="6"/>
  <c r="U22" i="6"/>
  <c r="U24" i="6"/>
  <c r="AH28" i="6"/>
  <c r="AH32" i="6"/>
  <c r="AH41" i="6"/>
  <c r="Z47" i="6"/>
  <c r="AB47" i="6"/>
  <c r="AC47" i="6" s="1"/>
  <c r="AH51" i="6"/>
  <c r="Z66" i="6"/>
  <c r="U84" i="6"/>
  <c r="AB85" i="6"/>
  <c r="AC85" i="6" s="1"/>
  <c r="Z85" i="6"/>
  <c r="AH89" i="6"/>
  <c r="AB94" i="6"/>
  <c r="Z94" i="6"/>
  <c r="AB98" i="6"/>
  <c r="Z98" i="6"/>
  <c r="AB102" i="6"/>
  <c r="AH102" i="6" s="1"/>
  <c r="Z102" i="6"/>
  <c r="U104" i="6"/>
  <c r="AB105" i="6"/>
  <c r="AC105" i="6" s="1"/>
  <c r="Z105" i="6"/>
  <c r="AB110" i="6"/>
  <c r="AH110" i="6" s="1"/>
  <c r="Z122" i="6"/>
  <c r="AB122" i="6"/>
  <c r="AC122" i="6" s="1"/>
  <c r="W62" i="6"/>
  <c r="W82" i="6"/>
  <c r="U114" i="6"/>
  <c r="AH42" i="6"/>
  <c r="U47" i="6"/>
  <c r="Z64" i="6"/>
  <c r="Z68" i="6"/>
  <c r="Z84" i="6"/>
  <c r="Z88" i="6"/>
  <c r="Z91" i="6"/>
  <c r="Z104" i="6"/>
  <c r="U113" i="6"/>
  <c r="U117" i="6"/>
  <c r="AB117" i="6"/>
  <c r="AC117" i="6" s="1"/>
  <c r="U118" i="6"/>
  <c r="AB118" i="6"/>
  <c r="AC118" i="6" s="1"/>
  <c r="U119" i="6"/>
  <c r="AB119" i="6"/>
  <c r="AC119" i="6" s="1"/>
  <c r="U120" i="6"/>
  <c r="AB120" i="6"/>
  <c r="AC120" i="6" s="1"/>
  <c r="U121" i="6"/>
  <c r="AB121" i="6"/>
  <c r="AC121" i="6" s="1"/>
  <c r="U122" i="6"/>
  <c r="AB125" i="6"/>
  <c r="AC125" i="6" s="1"/>
  <c r="U126" i="6"/>
  <c r="Z138" i="6"/>
  <c r="AH123" i="6"/>
  <c r="AD141" i="6"/>
  <c r="AH127" i="6"/>
  <c r="AH128" i="6"/>
  <c r="AH129" i="6"/>
  <c r="W139" i="6"/>
  <c r="Y139" i="6" s="1"/>
  <c r="AB139" i="6" s="1"/>
  <c r="AC139" i="6" s="1"/>
  <c r="W57" i="8"/>
  <c r="Z7" i="8"/>
  <c r="U62" i="8"/>
  <c r="U66" i="8"/>
  <c r="U9" i="8"/>
  <c r="U11" i="8"/>
  <c r="AB12" i="8"/>
  <c r="AC12" i="8" s="1"/>
  <c r="U16" i="8"/>
  <c r="X20" i="8"/>
  <c r="U14" i="8"/>
  <c r="U24" i="8"/>
  <c r="AB25" i="8"/>
  <c r="AC25" i="8" s="1"/>
  <c r="U27" i="8"/>
  <c r="U28" i="8"/>
  <c r="U30" i="8"/>
  <c r="U40" i="8"/>
  <c r="U64" i="8"/>
  <c r="AB22" i="8"/>
  <c r="AC22" i="8" s="1"/>
  <c r="U36" i="8"/>
  <c r="AB43" i="8"/>
  <c r="AC43" i="8" s="1"/>
  <c r="Z71" i="8"/>
  <c r="Z74" i="8"/>
  <c r="U12" i="8"/>
  <c r="U25" i="8"/>
  <c r="U33" i="8"/>
  <c r="W6" i="8"/>
  <c r="AB21" i="8"/>
  <c r="AC21" i="8" s="1"/>
  <c r="AB37" i="8"/>
  <c r="AC37" i="8" s="1"/>
  <c r="U48" i="8"/>
  <c r="AB59" i="8"/>
  <c r="AC59" i="8" s="1"/>
  <c r="U17" i="8"/>
  <c r="AB13" i="8"/>
  <c r="AC13" i="8" s="1"/>
  <c r="AB33" i="8"/>
  <c r="AC33" i="8" s="1"/>
  <c r="AB44" i="8"/>
  <c r="AC44" i="8" s="1"/>
  <c r="AB47" i="8"/>
  <c r="U8" i="8"/>
  <c r="U10" i="8"/>
  <c r="U13" i="8"/>
  <c r="Z15" i="8"/>
  <c r="U23" i="8"/>
  <c r="Z26" i="8"/>
  <c r="Z34" i="8"/>
  <c r="Z35" i="8"/>
  <c r="U44" i="8"/>
  <c r="U45" i="8"/>
  <c r="AB73" i="8"/>
  <c r="AC73" i="8" s="1"/>
  <c r="AH7" i="8"/>
  <c r="AB14" i="8"/>
  <c r="AC14" i="8" s="1"/>
  <c r="U37" i="8"/>
  <c r="U39" i="8"/>
  <c r="X39" i="8" s="1"/>
  <c r="U43" i="8"/>
  <c r="U59" i="8"/>
  <c r="U61" i="8"/>
  <c r="Z23" i="8"/>
  <c r="U34" i="8"/>
  <c r="U35" i="8"/>
  <c r="Z38" i="8"/>
  <c r="Z45" i="8"/>
  <c r="Z60" i="8"/>
  <c r="AB77" i="8"/>
  <c r="AC77" i="8" s="1"/>
  <c r="AH11" i="8"/>
  <c r="AH15" i="8"/>
  <c r="AH38" i="8"/>
  <c r="U7" i="8"/>
  <c r="Z8" i="8"/>
  <c r="Z9" i="8"/>
  <c r="Z10" i="8"/>
  <c r="Z11" i="8"/>
  <c r="AH12" i="8"/>
  <c r="U21" i="8"/>
  <c r="U22" i="8"/>
  <c r="Z24" i="8"/>
  <c r="W32" i="8"/>
  <c r="Z36" i="8"/>
  <c r="AH37" i="8"/>
  <c r="W42" i="8"/>
  <c r="AH43" i="8"/>
  <c r="Z46" i="8"/>
  <c r="W48" i="8"/>
  <c r="X57" i="8"/>
  <c r="Y57" i="8" s="1"/>
  <c r="Z57" i="8" s="1"/>
  <c r="Z58" i="8"/>
  <c r="Z72" i="8"/>
  <c r="Z76" i="8"/>
  <c r="U85" i="8"/>
  <c r="AH24" i="8"/>
  <c r="AH36" i="8"/>
  <c r="AH58" i="8"/>
  <c r="AH60" i="8"/>
  <c r="U71" i="8"/>
  <c r="AH76" i="8"/>
  <c r="AH79" i="8"/>
  <c r="U86" i="8"/>
  <c r="R90" i="8"/>
  <c r="W16" i="8"/>
  <c r="U18" i="8"/>
  <c r="AH22" i="8"/>
  <c r="W27" i="8"/>
  <c r="U29" i="8"/>
  <c r="AH34" i="8"/>
  <c r="W39" i="8"/>
  <c r="W61" i="8"/>
  <c r="U63" i="8"/>
  <c r="U65" i="8"/>
  <c r="Z67" i="8"/>
  <c r="W70" i="8"/>
  <c r="W80" i="8"/>
  <c r="U84" i="8"/>
  <c r="X16" i="8"/>
  <c r="AH26" i="8"/>
  <c r="AH46" i="8"/>
  <c r="AH72" i="8"/>
  <c r="U75" i="8"/>
  <c r="W20" i="8"/>
  <c r="AH23" i="8"/>
  <c r="AH35" i="8"/>
  <c r="AH45" i="8"/>
  <c r="AH47" i="8"/>
  <c r="U49" i="8"/>
  <c r="U51" i="8"/>
  <c r="U53" i="8"/>
  <c r="U55" i="8"/>
  <c r="U74" i="8"/>
  <c r="U78" i="8"/>
  <c r="AH10" i="8"/>
  <c r="AH14" i="8"/>
  <c r="U50" i="8"/>
  <c r="U52" i="8"/>
  <c r="U54" i="8"/>
  <c r="AH8" i="8"/>
  <c r="S89" i="8"/>
  <c r="T6" i="8"/>
  <c r="T89" i="8" s="1"/>
  <c r="AH9" i="8"/>
  <c r="AH13" i="8"/>
  <c r="AB17" i="8"/>
  <c r="AB18" i="8"/>
  <c r="AB19" i="8"/>
  <c r="AH19" i="8" s="1"/>
  <c r="T20" i="8"/>
  <c r="U20" i="8" s="1"/>
  <c r="AB28" i="8"/>
  <c r="AB29" i="8"/>
  <c r="AB30" i="8"/>
  <c r="AB31" i="8"/>
  <c r="AH31" i="8" s="1"/>
  <c r="AB40" i="8"/>
  <c r="AB41" i="8"/>
  <c r="AH41" i="8" s="1"/>
  <c r="AB49" i="8"/>
  <c r="AC49" i="8" s="1"/>
  <c r="AB50" i="8"/>
  <c r="AC50" i="8" s="1"/>
  <c r="AB51" i="8"/>
  <c r="AB52" i="8"/>
  <c r="AB53" i="8"/>
  <c r="AB54" i="8"/>
  <c r="AB55" i="8"/>
  <c r="AB56" i="8"/>
  <c r="AH56" i="8" s="1"/>
  <c r="T57" i="8"/>
  <c r="U57" i="8" s="1"/>
  <c r="AB62" i="8"/>
  <c r="AB63" i="8"/>
  <c r="AB64" i="8"/>
  <c r="AB65" i="8"/>
  <c r="AB66" i="8"/>
  <c r="U32" i="8"/>
  <c r="U42" i="8"/>
  <c r="X42" i="8" s="1"/>
  <c r="Y42" i="8" s="1"/>
  <c r="AB68" i="8"/>
  <c r="Z68" i="8"/>
  <c r="AB88" i="8"/>
  <c r="AC88" i="8" s="1"/>
  <c r="Z88" i="8"/>
  <c r="AB86" i="8"/>
  <c r="Z86" i="8"/>
  <c r="U68" i="8"/>
  <c r="U70" i="8"/>
  <c r="U72" i="8"/>
  <c r="U76" i="8"/>
  <c r="AH77" i="8"/>
  <c r="U81" i="8"/>
  <c r="AB82" i="8"/>
  <c r="Z82" i="8"/>
  <c r="U83" i="8"/>
  <c r="AB85" i="8"/>
  <c r="Z85" i="8"/>
  <c r="U73" i="8"/>
  <c r="AH74" i="8"/>
  <c r="U77" i="8"/>
  <c r="AH78" i="8"/>
  <c r="AB84" i="8"/>
  <c r="Z84" i="8"/>
  <c r="AH67" i="8"/>
  <c r="AH71" i="8"/>
  <c r="AH75" i="8"/>
  <c r="AB81" i="8"/>
  <c r="Z81" i="8"/>
  <c r="U82" i="8"/>
  <c r="AB83" i="8"/>
  <c r="Z83" i="8"/>
  <c r="U80" i="8"/>
  <c r="AD89" i="8"/>
  <c r="U88" i="8"/>
  <c r="U8" i="6"/>
  <c r="U9" i="6"/>
  <c r="U19" i="6"/>
  <c r="U21" i="6"/>
  <c r="U23" i="6"/>
  <c r="U25" i="6"/>
  <c r="U35" i="6"/>
  <c r="X34" i="6" s="1"/>
  <c r="Y34" i="6" s="1"/>
  <c r="AD90" i="6"/>
  <c r="AB7" i="6"/>
  <c r="AC7" i="6" s="1"/>
  <c r="AH12" i="6"/>
  <c r="AC12" i="6"/>
  <c r="Z44" i="6"/>
  <c r="U36" i="6"/>
  <c r="R142" i="6"/>
  <c r="U11" i="6"/>
  <c r="X11" i="6" s="1"/>
  <c r="Z12" i="6"/>
  <c r="Z13" i="6"/>
  <c r="AB19" i="6"/>
  <c r="AC19" i="6" s="1"/>
  <c r="AB20" i="6"/>
  <c r="AC20" i="6" s="1"/>
  <c r="AB21" i="6"/>
  <c r="AC21" i="6" s="1"/>
  <c r="AB22" i="6"/>
  <c r="AC22" i="6" s="1"/>
  <c r="AB23" i="6"/>
  <c r="AC23" i="6" s="1"/>
  <c r="AB24" i="6"/>
  <c r="AC24" i="6" s="1"/>
  <c r="AB25" i="6"/>
  <c r="AC25" i="6" s="1"/>
  <c r="AB26" i="6"/>
  <c r="AH26" i="6" s="1"/>
  <c r="AB35" i="6"/>
  <c r="AC35" i="6" s="1"/>
  <c r="AB36" i="6"/>
  <c r="AC36" i="6" s="1"/>
  <c r="AB37" i="6"/>
  <c r="AH37" i="6" s="1"/>
  <c r="Z42" i="6"/>
  <c r="AB45" i="6"/>
  <c r="AH52" i="6"/>
  <c r="AH54" i="6"/>
  <c r="W55" i="6"/>
  <c r="AH63" i="6"/>
  <c r="U66" i="6"/>
  <c r="AH67" i="6"/>
  <c r="U70" i="6"/>
  <c r="AH83" i="6"/>
  <c r="U86" i="6"/>
  <c r="AH87" i="6"/>
  <c r="AH91" i="6"/>
  <c r="U106" i="6"/>
  <c r="U27" i="6"/>
  <c r="X27" i="6" s="1"/>
  <c r="Y27" i="6" s="1"/>
  <c r="U38" i="6"/>
  <c r="X38" i="6" s="1"/>
  <c r="Y38" i="6" s="1"/>
  <c r="U46" i="6"/>
  <c r="AH50" i="6"/>
  <c r="U65" i="6"/>
  <c r="AH66" i="6"/>
  <c r="U69" i="6"/>
  <c r="AH70" i="6"/>
  <c r="AH71" i="6"/>
  <c r="U85" i="6"/>
  <c r="AH86" i="6"/>
  <c r="U89" i="6"/>
  <c r="U105" i="6"/>
  <c r="AH106" i="6"/>
  <c r="U50" i="6"/>
  <c r="U53" i="6"/>
  <c r="AB46" i="6"/>
  <c r="AC46" i="6" s="1"/>
  <c r="W53" i="6"/>
  <c r="Y53" i="6" s="1"/>
  <c r="U72" i="6"/>
  <c r="U92" i="6"/>
  <c r="AH107" i="6"/>
  <c r="AH109" i="6"/>
  <c r="U107" i="6"/>
  <c r="AB112" i="6"/>
  <c r="AC112" i="6" s="1"/>
  <c r="Z112" i="6"/>
  <c r="AH115" i="6"/>
  <c r="W111" i="6"/>
  <c r="U111" i="6"/>
  <c r="Z113" i="6"/>
  <c r="Z114" i="6"/>
  <c r="Z115" i="6"/>
  <c r="U116" i="6"/>
  <c r="U131" i="6"/>
  <c r="AB133" i="6"/>
  <c r="AH133" i="6" s="1"/>
  <c r="Z133" i="6"/>
  <c r="W134" i="6"/>
  <c r="Y134" i="6" s="1"/>
  <c r="AB137" i="6"/>
  <c r="AH137" i="6" s="1"/>
  <c r="AH138" i="6"/>
  <c r="W130" i="6"/>
  <c r="AB132" i="6"/>
  <c r="Z132" i="6"/>
  <c r="Z139" i="6"/>
  <c r="U140" i="6"/>
  <c r="AB131" i="6"/>
  <c r="Z131" i="6"/>
  <c r="AH140" i="6"/>
  <c r="U130" i="6"/>
  <c r="AD136" i="6"/>
  <c r="U139" i="6"/>
  <c r="AB51" i="5"/>
  <c r="AC51" i="5" s="1"/>
  <c r="AB55" i="5"/>
  <c r="AC55" i="5" s="1"/>
  <c r="Z55" i="5"/>
  <c r="AH75" i="5"/>
  <c r="AC75" i="5"/>
  <c r="X6" i="5"/>
  <c r="Y6" i="5" s="1"/>
  <c r="AH9" i="5"/>
  <c r="AH13" i="5"/>
  <c r="AB17" i="5"/>
  <c r="Z17" i="5"/>
  <c r="AB19" i="5"/>
  <c r="Z19" i="5"/>
  <c r="AB21" i="5"/>
  <c r="AH21" i="5" s="1"/>
  <c r="Z21" i="5"/>
  <c r="AH10" i="5"/>
  <c r="W15" i="5"/>
  <c r="W22" i="5"/>
  <c r="U22" i="5"/>
  <c r="AH7" i="5"/>
  <c r="AH11" i="5"/>
  <c r="AB16" i="5"/>
  <c r="Z16" i="5"/>
  <c r="U17" i="5"/>
  <c r="AB18" i="5"/>
  <c r="Z18" i="5"/>
  <c r="U19" i="5"/>
  <c r="AB20" i="5"/>
  <c r="Z20" i="5"/>
  <c r="AH29" i="5"/>
  <c r="AB43" i="5"/>
  <c r="Z43" i="5"/>
  <c r="U23" i="5"/>
  <c r="AH24" i="5"/>
  <c r="AB32" i="5"/>
  <c r="AH32" i="5" s="1"/>
  <c r="Z32" i="5"/>
  <c r="AB33" i="5"/>
  <c r="Z33" i="5"/>
  <c r="AB42" i="5"/>
  <c r="Z42" i="5"/>
  <c r="U53" i="5"/>
  <c r="AH60" i="5"/>
  <c r="U24" i="5"/>
  <c r="AH26" i="5"/>
  <c r="W30" i="5"/>
  <c r="Y30" i="5" s="1"/>
  <c r="AB31" i="5"/>
  <c r="Z31" i="5"/>
  <c r="U38" i="5"/>
  <c r="AH39" i="5"/>
  <c r="AH40" i="5"/>
  <c r="AB45" i="5"/>
  <c r="AH45" i="5" s="1"/>
  <c r="Z45" i="5"/>
  <c r="W46" i="5"/>
  <c r="Y46" i="5" s="1"/>
  <c r="AH51" i="5"/>
  <c r="AH54" i="5"/>
  <c r="U57" i="5"/>
  <c r="AH58" i="5"/>
  <c r="AH25" i="5"/>
  <c r="U28" i="5"/>
  <c r="U37" i="5"/>
  <c r="X36" i="5" s="1"/>
  <c r="AH38" i="5"/>
  <c r="AB44" i="5"/>
  <c r="Z44" i="5"/>
  <c r="AH52" i="5"/>
  <c r="U56" i="5"/>
  <c r="AH57" i="5"/>
  <c r="AB64" i="5"/>
  <c r="AC64" i="5" s="1"/>
  <c r="Z64" i="5"/>
  <c r="AB69" i="5"/>
  <c r="AC69" i="5" s="1"/>
  <c r="AH71" i="5"/>
  <c r="U26" i="5"/>
  <c r="U55" i="5"/>
  <c r="U64" i="5"/>
  <c r="AH65" i="5"/>
  <c r="U69" i="5"/>
  <c r="U30" i="5"/>
  <c r="U41" i="5"/>
  <c r="U61" i="5"/>
  <c r="AH62" i="5"/>
  <c r="U65" i="5"/>
  <c r="AH66" i="5"/>
  <c r="AH67" i="5"/>
  <c r="AB72" i="5"/>
  <c r="AC72" i="5" s="1"/>
  <c r="U73" i="5"/>
  <c r="U74" i="5"/>
  <c r="U75" i="5"/>
  <c r="U79" i="5"/>
  <c r="AH63" i="5"/>
  <c r="U66" i="5"/>
  <c r="AH68" i="5"/>
  <c r="U78" i="5"/>
  <c r="AH79" i="5"/>
  <c r="Z75" i="5"/>
  <c r="Z76" i="5"/>
  <c r="AG275" i="2"/>
  <c r="AF275" i="2"/>
  <c r="Y275" i="2"/>
  <c r="AB275" i="2" s="1"/>
  <c r="S275" i="2"/>
  <c r="T275" i="2" s="1"/>
  <c r="R275" i="2"/>
  <c r="U275" i="2" s="1"/>
  <c r="AG274" i="2"/>
  <c r="AF274" i="2"/>
  <c r="Y274" i="2"/>
  <c r="AB274" i="2" s="1"/>
  <c r="S274" i="2"/>
  <c r="T274" i="2" s="1"/>
  <c r="R274" i="2"/>
  <c r="U274" i="2" s="1"/>
  <c r="AG273" i="2"/>
  <c r="AF273" i="2"/>
  <c r="Y273" i="2"/>
  <c r="Z273" i="2" s="1"/>
  <c r="S273" i="2"/>
  <c r="T273" i="2" s="1"/>
  <c r="R273" i="2"/>
  <c r="U273" i="2" s="1"/>
  <c r="AG272" i="2"/>
  <c r="AF272" i="2"/>
  <c r="Y272" i="2"/>
  <c r="AB272" i="2" s="1"/>
  <c r="S272" i="2"/>
  <c r="T272" i="2" s="1"/>
  <c r="R272" i="2"/>
  <c r="U272" i="2" s="1"/>
  <c r="AG271" i="2"/>
  <c r="AF271" i="2"/>
  <c r="Y271" i="2"/>
  <c r="AB271" i="2" s="1"/>
  <c r="S271" i="2"/>
  <c r="T271" i="2" s="1"/>
  <c r="R271" i="2"/>
  <c r="U271" i="2" s="1"/>
  <c r="AG270" i="2"/>
  <c r="AF270" i="2"/>
  <c r="Y270" i="2"/>
  <c r="Z270" i="2" s="1"/>
  <c r="S270" i="2"/>
  <c r="T270" i="2" s="1"/>
  <c r="R270" i="2"/>
  <c r="U270" i="2" s="1"/>
  <c r="AG269" i="2"/>
  <c r="AF269" i="2"/>
  <c r="Y269" i="2"/>
  <c r="AB269" i="2" s="1"/>
  <c r="S269" i="2"/>
  <c r="T269" i="2" s="1"/>
  <c r="R269" i="2"/>
  <c r="U269" i="2" s="1"/>
  <c r="AG268" i="2"/>
  <c r="AF268" i="2"/>
  <c r="Y268" i="2"/>
  <c r="AB268" i="2" s="1"/>
  <c r="S268" i="2"/>
  <c r="T268" i="2" s="1"/>
  <c r="R268" i="2"/>
  <c r="U268" i="2" s="1"/>
  <c r="AG267" i="2"/>
  <c r="AF267" i="2"/>
  <c r="S267" i="2"/>
  <c r="T267" i="2" s="1"/>
  <c r="R267" i="2"/>
  <c r="W267" i="2" s="1"/>
  <c r="R276" i="2"/>
  <c r="U276" i="2" s="1"/>
  <c r="S276" i="2"/>
  <c r="T276" i="2" s="1"/>
  <c r="Y276" i="2"/>
  <c r="AB276" i="2" s="1"/>
  <c r="AC276" i="2"/>
  <c r="AD276" i="2"/>
  <c r="AF276" i="2"/>
  <c r="AG276" i="2"/>
  <c r="R277" i="2"/>
  <c r="S277" i="2"/>
  <c r="T277" i="2" s="1"/>
  <c r="AD277" i="2"/>
  <c r="AF277" i="2"/>
  <c r="AG277" i="2"/>
  <c r="R278" i="2"/>
  <c r="S278" i="2"/>
  <c r="T278" i="2" s="1"/>
  <c r="U278" i="2" s="1"/>
  <c r="Y278" i="2"/>
  <c r="AB278" i="2" s="1"/>
  <c r="Z278" i="2"/>
  <c r="AD278" i="2"/>
  <c r="AF278" i="2"/>
  <c r="AG278" i="2"/>
  <c r="R279" i="2"/>
  <c r="S279" i="2"/>
  <c r="T279" i="2" s="1"/>
  <c r="Y279" i="2"/>
  <c r="AB279" i="2" s="1"/>
  <c r="AD279" i="2"/>
  <c r="AF279" i="2"/>
  <c r="AG279" i="2"/>
  <c r="R280" i="2"/>
  <c r="S280" i="2"/>
  <c r="T280" i="2" s="1"/>
  <c r="Y280" i="2"/>
  <c r="AB280" i="2" s="1"/>
  <c r="AD280" i="2"/>
  <c r="AF280" i="2"/>
  <c r="AG280" i="2"/>
  <c r="R281" i="2"/>
  <c r="S281" i="2"/>
  <c r="T281" i="2" s="1"/>
  <c r="Y281" i="2"/>
  <c r="AB281" i="2" s="1"/>
  <c r="AD281" i="2"/>
  <c r="AF281" i="2"/>
  <c r="AG281" i="2"/>
  <c r="R282" i="2"/>
  <c r="S282" i="2"/>
  <c r="T282" i="2" s="1"/>
  <c r="Y282" i="2"/>
  <c r="AB282" i="2" s="1"/>
  <c r="AD282" i="2"/>
  <c r="AF282" i="2"/>
  <c r="AG282" i="2"/>
  <c r="R283" i="2"/>
  <c r="S283" i="2"/>
  <c r="T283" i="2" s="1"/>
  <c r="Y283" i="2"/>
  <c r="AB283" i="2" s="1"/>
  <c r="AD283" i="2"/>
  <c r="AF283" i="2"/>
  <c r="AG283" i="2"/>
  <c r="R284" i="2"/>
  <c r="U284" i="2" s="1"/>
  <c r="S284" i="2"/>
  <c r="T284" i="2" s="1"/>
  <c r="Y284" i="2"/>
  <c r="Z284" i="2" s="1"/>
  <c r="AF284" i="2"/>
  <c r="AG284" i="2"/>
  <c r="U267" i="2" l="1"/>
  <c r="X267" i="2" s="1"/>
  <c r="AD268" i="2"/>
  <c r="AC268" i="2"/>
  <c r="AH268" i="2"/>
  <c r="AD269" i="2"/>
  <c r="AC269" i="2"/>
  <c r="AD271" i="2"/>
  <c r="AC271" i="2"/>
  <c r="AD272" i="2"/>
  <c r="AC272" i="2"/>
  <c r="AH272" i="2"/>
  <c r="AD274" i="2"/>
  <c r="AC274" i="2"/>
  <c r="AH274" i="2"/>
  <c r="AD275" i="2"/>
  <c r="AC275" i="2"/>
  <c r="AC58" i="6"/>
  <c r="AH58" i="6"/>
  <c r="X77" i="5"/>
  <c r="Y77" i="5" s="1"/>
  <c r="AB77" i="5" s="1"/>
  <c r="Y36" i="5"/>
  <c r="Z36" i="5" s="1"/>
  <c r="AH55" i="5"/>
  <c r="Z41" i="5"/>
  <c r="X15" i="5"/>
  <c r="Y15" i="5" s="1"/>
  <c r="AH74" i="5"/>
  <c r="X62" i="6"/>
  <c r="Y62" i="6" s="1"/>
  <c r="Z62" i="6" s="1"/>
  <c r="AH112" i="6"/>
  <c r="AH22" i="6"/>
  <c r="AH79" i="6"/>
  <c r="X82" i="6"/>
  <c r="Z14" i="6"/>
  <c r="AH122" i="6"/>
  <c r="X92" i="6"/>
  <c r="Y92" i="6" s="1"/>
  <c r="X103" i="6"/>
  <c r="Y103" i="6" s="1"/>
  <c r="AB103" i="6" s="1"/>
  <c r="X72" i="6"/>
  <c r="Y72" i="6" s="1"/>
  <c r="AH126" i="6"/>
  <c r="AH124" i="6"/>
  <c r="X18" i="6"/>
  <c r="Y18" i="6" s="1"/>
  <c r="AH125" i="6"/>
  <c r="AH121" i="6"/>
  <c r="AH85" i="6"/>
  <c r="AH76" i="6"/>
  <c r="AH80" i="6"/>
  <c r="AH77" i="6"/>
  <c r="AC77" i="6"/>
  <c r="X111" i="6"/>
  <c r="AH108" i="6"/>
  <c r="AH7" i="6"/>
  <c r="AH139" i="6"/>
  <c r="AH73" i="6"/>
  <c r="AH96" i="6"/>
  <c r="AC96" i="6"/>
  <c r="X116" i="6"/>
  <c r="Y116" i="6" s="1"/>
  <c r="X49" i="6"/>
  <c r="Y49" i="6" s="1"/>
  <c r="Z49" i="6" s="1"/>
  <c r="Y55" i="6"/>
  <c r="AC94" i="6"/>
  <c r="AH94" i="6"/>
  <c r="AH120" i="6"/>
  <c r="AH101" i="6"/>
  <c r="AC101" i="6"/>
  <c r="AH93" i="6"/>
  <c r="AC93" i="6"/>
  <c r="AH69" i="6"/>
  <c r="AH119" i="6"/>
  <c r="AH95" i="6"/>
  <c r="AC95" i="6"/>
  <c r="AH47" i="6"/>
  <c r="AH100" i="6"/>
  <c r="AC100" i="6"/>
  <c r="Y82" i="6"/>
  <c r="Z82" i="6" s="1"/>
  <c r="Y11" i="6"/>
  <c r="Z11" i="6" s="1"/>
  <c r="AH117" i="6"/>
  <c r="AC98" i="6"/>
  <c r="AH98" i="6"/>
  <c r="AH118" i="6"/>
  <c r="AH97" i="6"/>
  <c r="AC97" i="6"/>
  <c r="AH105" i="6"/>
  <c r="AH99" i="6"/>
  <c r="AC99" i="6"/>
  <c r="Y39" i="8"/>
  <c r="Z39" i="8" s="1"/>
  <c r="Y20" i="8"/>
  <c r="Z20" i="8" s="1"/>
  <c r="W90" i="8"/>
  <c r="AB57" i="8"/>
  <c r="AC57" i="8" s="1"/>
  <c r="AH25" i="8"/>
  <c r="X27" i="8"/>
  <c r="Y27" i="8" s="1"/>
  <c r="AH44" i="8"/>
  <c r="AH73" i="8"/>
  <c r="X32" i="8"/>
  <c r="Y32" i="8" s="1"/>
  <c r="AB32" i="8" s="1"/>
  <c r="AH21" i="8"/>
  <c r="AH59" i="8"/>
  <c r="AH33" i="8"/>
  <c r="AB20" i="8"/>
  <c r="AC20" i="8" s="1"/>
  <c r="X61" i="8"/>
  <c r="Y61" i="8" s="1"/>
  <c r="Z61" i="8" s="1"/>
  <c r="AH88" i="8"/>
  <c r="X80" i="8"/>
  <c r="Y80" i="8" s="1"/>
  <c r="AB80" i="8" s="1"/>
  <c r="X48" i="8"/>
  <c r="Y48" i="8" s="1"/>
  <c r="Z48" i="8" s="1"/>
  <c r="Y16" i="8"/>
  <c r="AB42" i="8"/>
  <c r="Z42" i="8"/>
  <c r="Z27" i="8"/>
  <c r="AB27" i="8"/>
  <c r="Z32" i="8"/>
  <c r="AH83" i="8"/>
  <c r="AC83" i="8"/>
  <c r="AH84" i="8"/>
  <c r="AC84" i="8"/>
  <c r="X70" i="8"/>
  <c r="Y70" i="8" s="1"/>
  <c r="AH64" i="8"/>
  <c r="AC64" i="8"/>
  <c r="AH52" i="8"/>
  <c r="AC52" i="8"/>
  <c r="AH29" i="8"/>
  <c r="AC29" i="8"/>
  <c r="AH18" i="8"/>
  <c r="AC18" i="8"/>
  <c r="AH86" i="8"/>
  <c r="AC86" i="8"/>
  <c r="AH63" i="8"/>
  <c r="AC63" i="8"/>
  <c r="AH55" i="8"/>
  <c r="AC55" i="8"/>
  <c r="AH51" i="8"/>
  <c r="AC51" i="8"/>
  <c r="AH40" i="8"/>
  <c r="AC40" i="8"/>
  <c r="AH28" i="8"/>
  <c r="AC28" i="8"/>
  <c r="AH17" i="8"/>
  <c r="AC17" i="8"/>
  <c r="AH82" i="8"/>
  <c r="AC82" i="8"/>
  <c r="AH66" i="8"/>
  <c r="AC66" i="8"/>
  <c r="AH62" i="8"/>
  <c r="AC62" i="8"/>
  <c r="AH54" i="8"/>
  <c r="AC54" i="8"/>
  <c r="AH57" i="8"/>
  <c r="AH81" i="8"/>
  <c r="AC81" i="8"/>
  <c r="AH85" i="8"/>
  <c r="AC85" i="8"/>
  <c r="AH68" i="8"/>
  <c r="AC68" i="8"/>
  <c r="AH65" i="8"/>
  <c r="AC65" i="8"/>
  <c r="AH53" i="8"/>
  <c r="AC53" i="8"/>
  <c r="AH30" i="8"/>
  <c r="AC30" i="8"/>
  <c r="AH49" i="8"/>
  <c r="AH50" i="8"/>
  <c r="U6" i="8"/>
  <c r="X6" i="8" s="1"/>
  <c r="AB92" i="6"/>
  <c r="Z92" i="6"/>
  <c r="AB62" i="6"/>
  <c r="AB27" i="6"/>
  <c r="Z27" i="6"/>
  <c r="AB116" i="6"/>
  <c r="Z116" i="6"/>
  <c r="AB72" i="6"/>
  <c r="Z72" i="6"/>
  <c r="AB38" i="6"/>
  <c r="Z38" i="6"/>
  <c r="AB11" i="6"/>
  <c r="AD142" i="6"/>
  <c r="AH131" i="6"/>
  <c r="AC131" i="6"/>
  <c r="AH23" i="6"/>
  <c r="AH19" i="6"/>
  <c r="AB141" i="6"/>
  <c r="AH141" i="6" s="1"/>
  <c r="AC137" i="6"/>
  <c r="AC141" i="6" s="1"/>
  <c r="AH132" i="6"/>
  <c r="AC132" i="6"/>
  <c r="AB134" i="6"/>
  <c r="Z134" i="6"/>
  <c r="Y111" i="6"/>
  <c r="AB55" i="6"/>
  <c r="Z55" i="6"/>
  <c r="W142" i="6"/>
  <c r="AH20" i="6"/>
  <c r="Z34" i="6"/>
  <c r="AB34" i="6"/>
  <c r="AH44" i="6"/>
  <c r="AC44" i="6"/>
  <c r="AH35" i="6"/>
  <c r="AH25" i="6"/>
  <c r="AH21" i="6"/>
  <c r="AH46" i="6"/>
  <c r="AH45" i="6"/>
  <c r="AC45" i="6"/>
  <c r="X130" i="6"/>
  <c r="Y130" i="6" s="1"/>
  <c r="AB53" i="6"/>
  <c r="Z53" i="6"/>
  <c r="AH36" i="6"/>
  <c r="AH24" i="6"/>
  <c r="Z18" i="6"/>
  <c r="AB18" i="6"/>
  <c r="AH14" i="6"/>
  <c r="Z77" i="5"/>
  <c r="Z6" i="5"/>
  <c r="AB6" i="5"/>
  <c r="AH16" i="5"/>
  <c r="AC16" i="5"/>
  <c r="AH42" i="5"/>
  <c r="AC42" i="5"/>
  <c r="AH20" i="5"/>
  <c r="AC20" i="5"/>
  <c r="AH17" i="5"/>
  <c r="AC17" i="5"/>
  <c r="AD81" i="5"/>
  <c r="AH44" i="5"/>
  <c r="AC44" i="5"/>
  <c r="AH69" i="5"/>
  <c r="AH19" i="5"/>
  <c r="AC19" i="5"/>
  <c r="AB46" i="5"/>
  <c r="Z46" i="5"/>
  <c r="AH31" i="5"/>
  <c r="AC31" i="5"/>
  <c r="AH43" i="5"/>
  <c r="AC43" i="5"/>
  <c r="AH72" i="5"/>
  <c r="AB30" i="5"/>
  <c r="Z30" i="5"/>
  <c r="AH41" i="5"/>
  <c r="AC41" i="5"/>
  <c r="X61" i="5"/>
  <c r="Y61" i="5" s="1"/>
  <c r="AH64" i="5"/>
  <c r="AH33" i="5"/>
  <c r="AC33" i="5"/>
  <c r="AH18" i="5"/>
  <c r="AC18" i="5"/>
  <c r="X22" i="5"/>
  <c r="Y22" i="5" s="1"/>
  <c r="W81" i="5"/>
  <c r="Y267" i="2"/>
  <c r="AH271" i="2"/>
  <c r="AH275" i="2"/>
  <c r="AH269" i="2"/>
  <c r="Z268" i="2"/>
  <c r="Z269" i="2"/>
  <c r="Z271" i="2"/>
  <c r="Z272" i="2"/>
  <c r="Z274" i="2"/>
  <c r="Z275" i="2"/>
  <c r="AB270" i="2"/>
  <c r="AB273" i="2"/>
  <c r="U282" i="2"/>
  <c r="U280" i="2"/>
  <c r="Z282" i="2"/>
  <c r="Z280" i="2"/>
  <c r="AH276" i="2"/>
  <c r="U283" i="2"/>
  <c r="Z281" i="2"/>
  <c r="U279" i="2"/>
  <c r="W277" i="2"/>
  <c r="U277" i="2"/>
  <c r="Z283" i="2"/>
  <c r="U281" i="2"/>
  <c r="Z279" i="2"/>
  <c r="Z276" i="2"/>
  <c r="AH283" i="2"/>
  <c r="AC283" i="2"/>
  <c r="AC279" i="2"/>
  <c r="AH279" i="2"/>
  <c r="AH280" i="2"/>
  <c r="AC280" i="2"/>
  <c r="AH281" i="2"/>
  <c r="AC281" i="2"/>
  <c r="AC282" i="2"/>
  <c r="AH282" i="2"/>
  <c r="AH278" i="2"/>
  <c r="AC278" i="2"/>
  <c r="AG301" i="2"/>
  <c r="AF301" i="2"/>
  <c r="AD301" i="2"/>
  <c r="S301" i="2"/>
  <c r="T301" i="2" s="1"/>
  <c r="R301" i="2"/>
  <c r="W301" i="2" s="1"/>
  <c r="Y301" i="2" s="1"/>
  <c r="AG300" i="2"/>
  <c r="AF300" i="2"/>
  <c r="Y300" i="2"/>
  <c r="Z300" i="2" s="1"/>
  <c r="S300" i="2"/>
  <c r="T300" i="2" s="1"/>
  <c r="R300" i="2"/>
  <c r="U300" i="2" s="1"/>
  <c r="AG299" i="2"/>
  <c r="AF299" i="2"/>
  <c r="AD299" i="2"/>
  <c r="Y299" i="2"/>
  <c r="AB299" i="2" s="1"/>
  <c r="AC299" i="2" s="1"/>
  <c r="S299" i="2"/>
  <c r="T299" i="2" s="1"/>
  <c r="R299" i="2"/>
  <c r="AG298" i="2"/>
  <c r="AF298" i="2"/>
  <c r="AD298" i="2"/>
  <c r="S298" i="2"/>
  <c r="T298" i="2" s="1"/>
  <c r="R298" i="2"/>
  <c r="AG297" i="2"/>
  <c r="AF297" i="2"/>
  <c r="AD297" i="2"/>
  <c r="AC297" i="2"/>
  <c r="Y297" i="2"/>
  <c r="S297" i="2"/>
  <c r="T297" i="2" s="1"/>
  <c r="R297" i="2"/>
  <c r="U297" i="2" s="1"/>
  <c r="AG296" i="2"/>
  <c r="AF296" i="2"/>
  <c r="AD296" i="2"/>
  <c r="S296" i="2"/>
  <c r="T296" i="2" s="1"/>
  <c r="R296" i="2"/>
  <c r="W296" i="2" s="1"/>
  <c r="Y296" i="2" s="1"/>
  <c r="AG295" i="2"/>
  <c r="AF295" i="2"/>
  <c r="Y295" i="2"/>
  <c r="Z295" i="2" s="1"/>
  <c r="S295" i="2"/>
  <c r="T295" i="2" s="1"/>
  <c r="R295" i="2"/>
  <c r="U295" i="2" s="1"/>
  <c r="AG294" i="2"/>
  <c r="AF294" i="2"/>
  <c r="AD294" i="2"/>
  <c r="Y294" i="2"/>
  <c r="AB294" i="2" s="1"/>
  <c r="AC294" i="2" s="1"/>
  <c r="S294" i="2"/>
  <c r="T294" i="2" s="1"/>
  <c r="R294" i="2"/>
  <c r="AG293" i="2"/>
  <c r="AF293" i="2"/>
  <c r="AD293" i="2"/>
  <c r="S293" i="2"/>
  <c r="T293" i="2" s="1"/>
  <c r="R293" i="2"/>
  <c r="AG292" i="2"/>
  <c r="AF292" i="2"/>
  <c r="AD292" i="2"/>
  <c r="AC292" i="2"/>
  <c r="Y292" i="2"/>
  <c r="AB292" i="2" s="1"/>
  <c r="S292" i="2"/>
  <c r="T292" i="2" s="1"/>
  <c r="R292" i="2"/>
  <c r="U292" i="2" s="1"/>
  <c r="AG291" i="2"/>
  <c r="AF291" i="2"/>
  <c r="AD291" i="2"/>
  <c r="Y291" i="2"/>
  <c r="AB291" i="2" s="1"/>
  <c r="AC291" i="2" s="1"/>
  <c r="S291" i="2"/>
  <c r="T291" i="2" s="1"/>
  <c r="R291" i="2"/>
  <c r="AG290" i="2"/>
  <c r="AF290" i="2"/>
  <c r="AD290" i="2"/>
  <c r="Y290" i="2"/>
  <c r="S290" i="2"/>
  <c r="T290" i="2" s="1"/>
  <c r="R290" i="2"/>
  <c r="AG289" i="2"/>
  <c r="AF289" i="2"/>
  <c r="AD289" i="2"/>
  <c r="S289" i="2"/>
  <c r="T289" i="2" s="1"/>
  <c r="R289" i="2"/>
  <c r="AG288" i="2"/>
  <c r="AF288" i="2"/>
  <c r="Y288" i="2"/>
  <c r="Z288" i="2" s="1"/>
  <c r="S288" i="2"/>
  <c r="T288" i="2" s="1"/>
  <c r="R288" i="2"/>
  <c r="U288" i="2" s="1"/>
  <c r="AG287" i="2"/>
  <c r="AF287" i="2"/>
  <c r="AD287" i="2"/>
  <c r="Y287" i="2"/>
  <c r="S287" i="2"/>
  <c r="T287" i="2" s="1"/>
  <c r="R287" i="2"/>
  <c r="AG286" i="2"/>
  <c r="AF286" i="2"/>
  <c r="AD286" i="2"/>
  <c r="Y286" i="2"/>
  <c r="S286" i="2"/>
  <c r="T286" i="2" s="1"/>
  <c r="R286" i="2"/>
  <c r="AG285" i="2"/>
  <c r="AF285" i="2"/>
  <c r="AD285" i="2"/>
  <c r="S285" i="2"/>
  <c r="T285" i="2" s="1"/>
  <c r="R285" i="2"/>
  <c r="AG265" i="2"/>
  <c r="AF265" i="2"/>
  <c r="AD265" i="2"/>
  <c r="S265" i="2"/>
  <c r="T265" i="2" s="1"/>
  <c r="R265" i="2"/>
  <c r="W265" i="2" s="1"/>
  <c r="Y265" i="2" s="1"/>
  <c r="Z265" i="2" s="1"/>
  <c r="AG264" i="2"/>
  <c r="AF264" i="2"/>
  <c r="AD264" i="2"/>
  <c r="AC264" i="2"/>
  <c r="Y264" i="2"/>
  <c r="AB264" i="2" s="1"/>
  <c r="S264" i="2"/>
  <c r="T264" i="2" s="1"/>
  <c r="R264" i="2"/>
  <c r="U264" i="2" s="1"/>
  <c r="AG263" i="2"/>
  <c r="AF263" i="2"/>
  <c r="Y263" i="2"/>
  <c r="Z263" i="2" s="1"/>
  <c r="S263" i="2"/>
  <c r="T263" i="2" s="1"/>
  <c r="R263" i="2"/>
  <c r="U263" i="2" s="1"/>
  <c r="AG262" i="2"/>
  <c r="AF262" i="2"/>
  <c r="AD262" i="2"/>
  <c r="Y262" i="2"/>
  <c r="AB262" i="2" s="1"/>
  <c r="AC262" i="2" s="1"/>
  <c r="S262" i="2"/>
  <c r="T262" i="2" s="1"/>
  <c r="R262" i="2"/>
  <c r="AG261" i="2"/>
  <c r="AF261" i="2"/>
  <c r="AD261" i="2"/>
  <c r="Y261" i="2"/>
  <c r="AB261" i="2" s="1"/>
  <c r="AC261" i="2" s="1"/>
  <c r="S261" i="2"/>
  <c r="T261" i="2" s="1"/>
  <c r="R261" i="2"/>
  <c r="AG260" i="2"/>
  <c r="AF260" i="2"/>
  <c r="AD260" i="2"/>
  <c r="Y260" i="2"/>
  <c r="AB260" i="2" s="1"/>
  <c r="AC260" i="2" s="1"/>
  <c r="S260" i="2"/>
  <c r="T260" i="2" s="1"/>
  <c r="R260" i="2"/>
  <c r="AG259" i="2"/>
  <c r="AF259" i="2"/>
  <c r="AD259" i="2"/>
  <c r="S259" i="2"/>
  <c r="T259" i="2" s="1"/>
  <c r="R259" i="2"/>
  <c r="AG258" i="2"/>
  <c r="AF258" i="2"/>
  <c r="AD258" i="2"/>
  <c r="AC258" i="2"/>
  <c r="Y258" i="2"/>
  <c r="S258" i="2"/>
  <c r="T258" i="2" s="1"/>
  <c r="R258" i="2"/>
  <c r="U258" i="2" s="1"/>
  <c r="AG257" i="2"/>
  <c r="AF257" i="2"/>
  <c r="AD257" i="2"/>
  <c r="Y257" i="2"/>
  <c r="S257" i="2"/>
  <c r="T257" i="2" s="1"/>
  <c r="R257" i="2"/>
  <c r="AG256" i="2"/>
  <c r="AF256" i="2"/>
  <c r="AD256" i="2"/>
  <c r="S256" i="2"/>
  <c r="T256" i="2" s="1"/>
  <c r="R256" i="2"/>
  <c r="AG255" i="2"/>
  <c r="AF255" i="2"/>
  <c r="AD255" i="2"/>
  <c r="AC255" i="2"/>
  <c r="Y255" i="2"/>
  <c r="S255" i="2"/>
  <c r="T255" i="2" s="1"/>
  <c r="R255" i="2"/>
  <c r="U255" i="2" s="1"/>
  <c r="AG254" i="2"/>
  <c r="AF254" i="2"/>
  <c r="AD254" i="2"/>
  <c r="Y254" i="2"/>
  <c r="S254" i="2"/>
  <c r="T254" i="2" s="1"/>
  <c r="R254" i="2"/>
  <c r="AG253" i="2"/>
  <c r="AF253" i="2"/>
  <c r="AD253" i="2"/>
  <c r="Y253" i="2"/>
  <c r="Z253" i="2" s="1"/>
  <c r="S253" i="2"/>
  <c r="T253" i="2" s="1"/>
  <c r="R253" i="2"/>
  <c r="AG252" i="2"/>
  <c r="AF252" i="2"/>
  <c r="AD252" i="2"/>
  <c r="Y252" i="2"/>
  <c r="S252" i="2"/>
  <c r="T252" i="2" s="1"/>
  <c r="R252" i="2"/>
  <c r="AG251" i="2"/>
  <c r="AF251" i="2"/>
  <c r="AD251" i="2"/>
  <c r="Y251" i="2"/>
  <c r="AB251" i="2" s="1"/>
  <c r="AC251" i="2" s="1"/>
  <c r="S251" i="2"/>
  <c r="T251" i="2" s="1"/>
  <c r="R251" i="2"/>
  <c r="AG250" i="2"/>
  <c r="AF250" i="2"/>
  <c r="AD250" i="2"/>
  <c r="Y250" i="2"/>
  <c r="AB250" i="2" s="1"/>
  <c r="AC250" i="2" s="1"/>
  <c r="S250" i="2"/>
  <c r="T250" i="2" s="1"/>
  <c r="R250" i="2"/>
  <c r="AG249" i="2"/>
  <c r="AF249" i="2"/>
  <c r="AD249" i="2"/>
  <c r="Y249" i="2"/>
  <c r="Z249" i="2" s="1"/>
  <c r="S249" i="2"/>
  <c r="T249" i="2" s="1"/>
  <c r="R249" i="2"/>
  <c r="AG248" i="2"/>
  <c r="AF248" i="2"/>
  <c r="AD248" i="2"/>
  <c r="S248" i="2"/>
  <c r="T248" i="2" s="1"/>
  <c r="R248" i="2"/>
  <c r="AG247" i="2"/>
  <c r="AF247" i="2"/>
  <c r="AD247" i="2"/>
  <c r="AC247" i="2"/>
  <c r="Y247" i="2"/>
  <c r="S247" i="2"/>
  <c r="T247" i="2" s="1"/>
  <c r="R247" i="2"/>
  <c r="U247" i="2" s="1"/>
  <c r="AG246" i="2"/>
  <c r="AF246" i="2"/>
  <c r="AD246" i="2"/>
  <c r="Y246" i="2"/>
  <c r="AB246" i="2" s="1"/>
  <c r="AC246" i="2" s="1"/>
  <c r="S246" i="2"/>
  <c r="T246" i="2" s="1"/>
  <c r="R246" i="2"/>
  <c r="AG245" i="2"/>
  <c r="AF245" i="2"/>
  <c r="AD245" i="2"/>
  <c r="Y245" i="2"/>
  <c r="AB245" i="2" s="1"/>
  <c r="AC245" i="2" s="1"/>
  <c r="S245" i="2"/>
  <c r="T245" i="2" s="1"/>
  <c r="R245" i="2"/>
  <c r="AG244" i="2"/>
  <c r="AF244" i="2"/>
  <c r="AD244" i="2"/>
  <c r="Y244" i="2"/>
  <c r="S244" i="2"/>
  <c r="T244" i="2" s="1"/>
  <c r="R244" i="2"/>
  <c r="AG243" i="2"/>
  <c r="AF243" i="2"/>
  <c r="AD243" i="2"/>
  <c r="Y243" i="2"/>
  <c r="AB243" i="2" s="1"/>
  <c r="AC243" i="2" s="1"/>
  <c r="S243" i="2"/>
  <c r="T243" i="2" s="1"/>
  <c r="R243" i="2"/>
  <c r="AG242" i="2"/>
  <c r="AF242" i="2"/>
  <c r="AD242" i="2"/>
  <c r="S242" i="2"/>
  <c r="T242" i="2" s="1"/>
  <c r="R242" i="2"/>
  <c r="AG241" i="2"/>
  <c r="AF241" i="2"/>
  <c r="AD241" i="2"/>
  <c r="AC241" i="2"/>
  <c r="Y241" i="2"/>
  <c r="S241" i="2"/>
  <c r="T241" i="2" s="1"/>
  <c r="R241" i="2"/>
  <c r="U241" i="2" s="1"/>
  <c r="AG240" i="2"/>
  <c r="AF240" i="2"/>
  <c r="AD240" i="2"/>
  <c r="Y240" i="2"/>
  <c r="Z240" i="2" s="1"/>
  <c r="S240" i="2"/>
  <c r="T240" i="2" s="1"/>
  <c r="R240" i="2"/>
  <c r="AG239" i="2"/>
  <c r="AF239" i="2"/>
  <c r="AD239" i="2"/>
  <c r="Y239" i="2"/>
  <c r="Z239" i="2" s="1"/>
  <c r="S239" i="2"/>
  <c r="T239" i="2" s="1"/>
  <c r="R239" i="2"/>
  <c r="AG238" i="2"/>
  <c r="AF238" i="2"/>
  <c r="AD238" i="2"/>
  <c r="S238" i="2"/>
  <c r="T238" i="2" s="1"/>
  <c r="R238" i="2"/>
  <c r="AG237" i="2"/>
  <c r="AF237" i="2"/>
  <c r="AD237" i="2"/>
  <c r="AC237" i="2"/>
  <c r="Y237" i="2"/>
  <c r="AB237" i="2" s="1"/>
  <c r="S237" i="2"/>
  <c r="T237" i="2" s="1"/>
  <c r="R237" i="2"/>
  <c r="U237" i="2" s="1"/>
  <c r="AG236" i="2"/>
  <c r="AF236" i="2"/>
  <c r="AD236" i="2"/>
  <c r="Y236" i="2"/>
  <c r="AB236" i="2" s="1"/>
  <c r="AC236" i="2" s="1"/>
  <c r="S236" i="2"/>
  <c r="T236" i="2" s="1"/>
  <c r="R236" i="2"/>
  <c r="AG235" i="2"/>
  <c r="AF235" i="2"/>
  <c r="AD235" i="2"/>
  <c r="Y235" i="2"/>
  <c r="S235" i="2"/>
  <c r="T235" i="2" s="1"/>
  <c r="R235" i="2"/>
  <c r="AG234" i="2"/>
  <c r="AF234" i="2"/>
  <c r="AD234" i="2"/>
  <c r="Y234" i="2"/>
  <c r="S234" i="2"/>
  <c r="T234" i="2" s="1"/>
  <c r="R234" i="2"/>
  <c r="AG233" i="2"/>
  <c r="AF233" i="2"/>
  <c r="AD233" i="2"/>
  <c r="S233" i="2"/>
  <c r="T233" i="2" s="1"/>
  <c r="R233" i="2"/>
  <c r="AG232" i="2"/>
  <c r="AF232" i="2"/>
  <c r="AD232" i="2"/>
  <c r="AC232" i="2"/>
  <c r="Y232" i="2"/>
  <c r="Z232" i="2" s="1"/>
  <c r="S232" i="2"/>
  <c r="T232" i="2" s="1"/>
  <c r="R232" i="2"/>
  <c r="U232" i="2" s="1"/>
  <c r="AG231" i="2"/>
  <c r="AF231" i="2"/>
  <c r="AD231" i="2"/>
  <c r="Y231" i="2"/>
  <c r="Z231" i="2" s="1"/>
  <c r="S231" i="2"/>
  <c r="T231" i="2" s="1"/>
  <c r="R231" i="2"/>
  <c r="AG230" i="2"/>
  <c r="AF230" i="2"/>
  <c r="AD230" i="2"/>
  <c r="Y230" i="2"/>
  <c r="S230" i="2"/>
  <c r="T230" i="2" s="1"/>
  <c r="R230" i="2"/>
  <c r="AG229" i="2"/>
  <c r="AF229" i="2"/>
  <c r="AD229" i="2"/>
  <c r="Y229" i="2"/>
  <c r="S229" i="2"/>
  <c r="T229" i="2" s="1"/>
  <c r="R229" i="2"/>
  <c r="AG228" i="2"/>
  <c r="AF228" i="2"/>
  <c r="AD228" i="2"/>
  <c r="S228" i="2"/>
  <c r="T228" i="2" s="1"/>
  <c r="R228" i="2"/>
  <c r="AG227" i="2"/>
  <c r="AF227" i="2"/>
  <c r="AD227" i="2"/>
  <c r="AC227" i="2"/>
  <c r="Y227" i="2"/>
  <c r="AB227" i="2" s="1"/>
  <c r="S227" i="2"/>
  <c r="T227" i="2" s="1"/>
  <c r="R227" i="2"/>
  <c r="U227" i="2" s="1"/>
  <c r="AG226" i="2"/>
  <c r="AF226" i="2"/>
  <c r="AD226" i="2"/>
  <c r="Y226" i="2"/>
  <c r="AB226" i="2" s="1"/>
  <c r="AC226" i="2" s="1"/>
  <c r="S226" i="2"/>
  <c r="T226" i="2" s="1"/>
  <c r="R226" i="2"/>
  <c r="AG225" i="2"/>
  <c r="AF225" i="2"/>
  <c r="AD225" i="2"/>
  <c r="Y225" i="2"/>
  <c r="S225" i="2"/>
  <c r="T225" i="2" s="1"/>
  <c r="R225" i="2"/>
  <c r="AG224" i="2"/>
  <c r="AF224" i="2"/>
  <c r="AD224" i="2"/>
  <c r="Y224" i="2"/>
  <c r="S224" i="2"/>
  <c r="T224" i="2" s="1"/>
  <c r="R224" i="2"/>
  <c r="AG223" i="2"/>
  <c r="AF223" i="2"/>
  <c r="AD223" i="2"/>
  <c r="S223" i="2"/>
  <c r="T223" i="2" s="1"/>
  <c r="R223" i="2"/>
  <c r="AG222" i="2"/>
  <c r="AF222" i="2"/>
  <c r="AD222" i="2"/>
  <c r="AC222" i="2"/>
  <c r="Y222" i="2"/>
  <c r="AB222" i="2" s="1"/>
  <c r="S222" i="2"/>
  <c r="T222" i="2" s="1"/>
  <c r="R222" i="2"/>
  <c r="U222" i="2" s="1"/>
  <c r="AG221" i="2"/>
  <c r="AF221" i="2"/>
  <c r="AD221" i="2"/>
  <c r="Y221" i="2"/>
  <c r="AB221" i="2" s="1"/>
  <c r="AC221" i="2" s="1"/>
  <c r="S221" i="2"/>
  <c r="T221" i="2" s="1"/>
  <c r="R221" i="2"/>
  <c r="AG220" i="2"/>
  <c r="AF220" i="2"/>
  <c r="AD220" i="2"/>
  <c r="S220" i="2"/>
  <c r="T220" i="2" s="1"/>
  <c r="R220" i="2"/>
  <c r="AG219" i="2"/>
  <c r="AF219" i="2"/>
  <c r="AD219" i="2"/>
  <c r="AC219" i="2"/>
  <c r="Y219" i="2"/>
  <c r="AB219" i="2" s="1"/>
  <c r="S219" i="2"/>
  <c r="T219" i="2" s="1"/>
  <c r="R219" i="2"/>
  <c r="U219" i="2" s="1"/>
  <c r="AG218" i="2"/>
  <c r="AF218" i="2"/>
  <c r="AD218" i="2"/>
  <c r="Y218" i="2"/>
  <c r="Z218" i="2" s="1"/>
  <c r="S218" i="2"/>
  <c r="T218" i="2" s="1"/>
  <c r="R218" i="2"/>
  <c r="AG217" i="2"/>
  <c r="AF217" i="2"/>
  <c r="AD217" i="2"/>
  <c r="S217" i="2"/>
  <c r="T217" i="2" s="1"/>
  <c r="R217" i="2"/>
  <c r="AG216" i="2"/>
  <c r="AF216" i="2"/>
  <c r="AD216" i="2"/>
  <c r="AC216" i="2"/>
  <c r="Y216" i="2"/>
  <c r="AB216" i="2" s="1"/>
  <c r="S216" i="2"/>
  <c r="T216" i="2" s="1"/>
  <c r="R216" i="2"/>
  <c r="U216" i="2" s="1"/>
  <c r="AG215" i="2"/>
  <c r="AF215" i="2"/>
  <c r="AD215" i="2"/>
  <c r="Y215" i="2"/>
  <c r="S215" i="2"/>
  <c r="T215" i="2" s="1"/>
  <c r="R215" i="2"/>
  <c r="AG214" i="2"/>
  <c r="AF214" i="2"/>
  <c r="AD214" i="2"/>
  <c r="Y214" i="2"/>
  <c r="S214" i="2"/>
  <c r="T214" i="2" s="1"/>
  <c r="R214" i="2"/>
  <c r="AG213" i="2"/>
  <c r="AF213" i="2"/>
  <c r="AD213" i="2"/>
  <c r="S213" i="2"/>
  <c r="T213" i="2" s="1"/>
  <c r="R213" i="2"/>
  <c r="AG212" i="2"/>
  <c r="AF212" i="2"/>
  <c r="AD212" i="2"/>
  <c r="AC212" i="2"/>
  <c r="Y212" i="2"/>
  <c r="Z212" i="2" s="1"/>
  <c r="S212" i="2"/>
  <c r="T212" i="2" s="1"/>
  <c r="R212" i="2"/>
  <c r="U212" i="2" s="1"/>
  <c r="AG211" i="2"/>
  <c r="AF211" i="2"/>
  <c r="AD211" i="2"/>
  <c r="Y211" i="2"/>
  <c r="Z211" i="2" s="1"/>
  <c r="S211" i="2"/>
  <c r="T211" i="2" s="1"/>
  <c r="R211" i="2"/>
  <c r="AG210" i="2"/>
  <c r="AF210" i="2"/>
  <c r="AD210" i="2"/>
  <c r="Y210" i="2"/>
  <c r="Z210" i="2" s="1"/>
  <c r="S210" i="2"/>
  <c r="T210" i="2" s="1"/>
  <c r="R210" i="2"/>
  <c r="AG209" i="2"/>
  <c r="AF209" i="2"/>
  <c r="AD209" i="2"/>
  <c r="S209" i="2"/>
  <c r="T209" i="2" s="1"/>
  <c r="R209" i="2"/>
  <c r="AG208" i="2"/>
  <c r="AF208" i="2"/>
  <c r="AD208" i="2"/>
  <c r="AC208" i="2"/>
  <c r="Y208" i="2"/>
  <c r="S208" i="2"/>
  <c r="T208" i="2" s="1"/>
  <c r="R208" i="2"/>
  <c r="U208" i="2" s="1"/>
  <c r="AG207" i="2"/>
  <c r="AF207" i="2"/>
  <c r="AD207" i="2"/>
  <c r="Y207" i="2"/>
  <c r="Z207" i="2" s="1"/>
  <c r="S207" i="2"/>
  <c r="T207" i="2" s="1"/>
  <c r="R207" i="2"/>
  <c r="AG206" i="2"/>
  <c r="AF206" i="2"/>
  <c r="AD206" i="2"/>
  <c r="Y206" i="2"/>
  <c r="Z206" i="2" s="1"/>
  <c r="S206" i="2"/>
  <c r="T206" i="2" s="1"/>
  <c r="R206" i="2"/>
  <c r="AG205" i="2"/>
  <c r="AF205" i="2"/>
  <c r="AD205" i="2"/>
  <c r="Y205" i="2"/>
  <c r="Z205" i="2" s="1"/>
  <c r="S205" i="2"/>
  <c r="T205" i="2" s="1"/>
  <c r="R205" i="2"/>
  <c r="AG204" i="2"/>
  <c r="AF204" i="2"/>
  <c r="AD204" i="2"/>
  <c r="Y204" i="2"/>
  <c r="Z204" i="2" s="1"/>
  <c r="S204" i="2"/>
  <c r="T204" i="2" s="1"/>
  <c r="R204" i="2"/>
  <c r="AG203" i="2"/>
  <c r="AF203" i="2"/>
  <c r="AD203" i="2"/>
  <c r="Y203" i="2"/>
  <c r="Z203" i="2" s="1"/>
  <c r="S203" i="2"/>
  <c r="T203" i="2" s="1"/>
  <c r="R203" i="2"/>
  <c r="AG202" i="2"/>
  <c r="AF202" i="2"/>
  <c r="AD202" i="2"/>
  <c r="S202" i="2"/>
  <c r="T202" i="2" s="1"/>
  <c r="R202" i="2"/>
  <c r="AG201" i="2"/>
  <c r="AF201" i="2"/>
  <c r="AD201" i="2"/>
  <c r="AC201" i="2"/>
  <c r="Y201" i="2"/>
  <c r="S201" i="2"/>
  <c r="T201" i="2" s="1"/>
  <c r="R201" i="2"/>
  <c r="U201" i="2" s="1"/>
  <c r="AG200" i="2"/>
  <c r="AF200" i="2"/>
  <c r="AD200" i="2"/>
  <c r="Y200" i="2"/>
  <c r="S200" i="2"/>
  <c r="T200" i="2" s="1"/>
  <c r="R200" i="2"/>
  <c r="AG199" i="2"/>
  <c r="AF199" i="2"/>
  <c r="AD199" i="2"/>
  <c r="Y199" i="2"/>
  <c r="S199" i="2"/>
  <c r="T199" i="2" s="1"/>
  <c r="R199" i="2"/>
  <c r="AG198" i="2"/>
  <c r="AF198" i="2"/>
  <c r="AD198" i="2"/>
  <c r="Y198" i="2"/>
  <c r="S198" i="2"/>
  <c r="T198" i="2" s="1"/>
  <c r="R198" i="2"/>
  <c r="AG197" i="2"/>
  <c r="AF197" i="2"/>
  <c r="AD197" i="2"/>
  <c r="Y197" i="2"/>
  <c r="S197" i="2"/>
  <c r="T197" i="2" s="1"/>
  <c r="R197" i="2"/>
  <c r="AG196" i="2"/>
  <c r="AF196" i="2"/>
  <c r="AD196" i="2"/>
  <c r="Y196" i="2"/>
  <c r="S196" i="2"/>
  <c r="T196" i="2" s="1"/>
  <c r="R196" i="2"/>
  <c r="AG195" i="2"/>
  <c r="AF195" i="2"/>
  <c r="AD195" i="2"/>
  <c r="Y195" i="2"/>
  <c r="S195" i="2"/>
  <c r="T195" i="2" s="1"/>
  <c r="R195" i="2"/>
  <c r="AG194" i="2"/>
  <c r="AF194" i="2"/>
  <c r="AD194" i="2"/>
  <c r="Y194" i="2"/>
  <c r="S194" i="2"/>
  <c r="T194" i="2" s="1"/>
  <c r="R194" i="2"/>
  <c r="AG193" i="2"/>
  <c r="AF193" i="2"/>
  <c r="AD193" i="2"/>
  <c r="S193" i="2"/>
  <c r="T193" i="2" s="1"/>
  <c r="R193" i="2"/>
  <c r="AG192" i="2"/>
  <c r="AF192" i="2"/>
  <c r="Y192" i="2"/>
  <c r="Z192" i="2" s="1"/>
  <c r="S192" i="2"/>
  <c r="T192" i="2" s="1"/>
  <c r="R192" i="2"/>
  <c r="U192" i="2" s="1"/>
  <c r="AG191" i="2"/>
  <c r="AF191" i="2"/>
  <c r="AD191" i="2"/>
  <c r="Y191" i="2"/>
  <c r="Z191" i="2" s="1"/>
  <c r="S191" i="2"/>
  <c r="T191" i="2" s="1"/>
  <c r="R191" i="2"/>
  <c r="AG190" i="2"/>
  <c r="AF190" i="2"/>
  <c r="AD190" i="2"/>
  <c r="Y190" i="2"/>
  <c r="Z190" i="2" s="1"/>
  <c r="S190" i="2"/>
  <c r="T190" i="2" s="1"/>
  <c r="R190" i="2"/>
  <c r="AG189" i="2"/>
  <c r="AF189" i="2"/>
  <c r="AD189" i="2"/>
  <c r="Y189" i="2"/>
  <c r="S189" i="2"/>
  <c r="T189" i="2" s="1"/>
  <c r="R189" i="2"/>
  <c r="AG188" i="2"/>
  <c r="AF188" i="2"/>
  <c r="AD188" i="2"/>
  <c r="Y188" i="2"/>
  <c r="Z188" i="2" s="1"/>
  <c r="S188" i="2"/>
  <c r="T188" i="2" s="1"/>
  <c r="R188" i="2"/>
  <c r="AG187" i="2"/>
  <c r="AF187" i="2"/>
  <c r="AD187" i="2"/>
  <c r="Y187" i="2"/>
  <c r="Z187" i="2" s="1"/>
  <c r="S187" i="2"/>
  <c r="T187" i="2" s="1"/>
  <c r="R187" i="2"/>
  <c r="AG186" i="2"/>
  <c r="AF186" i="2"/>
  <c r="AD186" i="2"/>
  <c r="Y186" i="2"/>
  <c r="Z186" i="2" s="1"/>
  <c r="S186" i="2"/>
  <c r="T186" i="2" s="1"/>
  <c r="R186" i="2"/>
  <c r="AG185" i="2"/>
  <c r="AF185" i="2"/>
  <c r="AD185" i="2"/>
  <c r="Y185" i="2"/>
  <c r="S185" i="2"/>
  <c r="T185" i="2" s="1"/>
  <c r="R185" i="2"/>
  <c r="AG184" i="2"/>
  <c r="AF184" i="2"/>
  <c r="AD184" i="2"/>
  <c r="Y184" i="2"/>
  <c r="Z184" i="2" s="1"/>
  <c r="S184" i="2"/>
  <c r="T184" i="2" s="1"/>
  <c r="R184" i="2"/>
  <c r="AG183" i="2"/>
  <c r="AF183" i="2"/>
  <c r="AD183" i="2"/>
  <c r="Y183" i="2"/>
  <c r="Z183" i="2" s="1"/>
  <c r="S183" i="2"/>
  <c r="T183" i="2" s="1"/>
  <c r="R183" i="2"/>
  <c r="AG182" i="2"/>
  <c r="AF182" i="2"/>
  <c r="AD182" i="2"/>
  <c r="Y182" i="2"/>
  <c r="Z182" i="2" s="1"/>
  <c r="S182" i="2"/>
  <c r="T182" i="2" s="1"/>
  <c r="R182" i="2"/>
  <c r="AG181" i="2"/>
  <c r="AF181" i="2"/>
  <c r="AD181" i="2"/>
  <c r="Y181" i="2"/>
  <c r="S181" i="2"/>
  <c r="T181" i="2" s="1"/>
  <c r="R181" i="2"/>
  <c r="AG180" i="2"/>
  <c r="AF180" i="2"/>
  <c r="AD180" i="2"/>
  <c r="Y180" i="2"/>
  <c r="Z180" i="2" s="1"/>
  <c r="S180" i="2"/>
  <c r="T180" i="2" s="1"/>
  <c r="R180" i="2"/>
  <c r="AG179" i="2"/>
  <c r="AF179" i="2"/>
  <c r="AD179" i="2"/>
  <c r="Y179" i="2"/>
  <c r="Z179" i="2" s="1"/>
  <c r="S179" i="2"/>
  <c r="T179" i="2" s="1"/>
  <c r="R179" i="2"/>
  <c r="AG178" i="2"/>
  <c r="AF178" i="2"/>
  <c r="AD178" i="2"/>
  <c r="S178" i="2"/>
  <c r="T178" i="2" s="1"/>
  <c r="R178" i="2"/>
  <c r="AG177" i="2"/>
  <c r="AF177" i="2"/>
  <c r="AD177" i="2"/>
  <c r="AC177" i="2"/>
  <c r="Y177" i="2"/>
  <c r="S177" i="2"/>
  <c r="T177" i="2" s="1"/>
  <c r="R177" i="2"/>
  <c r="U177" i="2" s="1"/>
  <c r="AG176" i="2"/>
  <c r="AF176" i="2"/>
  <c r="AD176" i="2"/>
  <c r="Y176" i="2"/>
  <c r="S176" i="2"/>
  <c r="T176" i="2" s="1"/>
  <c r="R176" i="2"/>
  <c r="AG175" i="2"/>
  <c r="AF175" i="2"/>
  <c r="AD175" i="2"/>
  <c r="Y175" i="2"/>
  <c r="S175" i="2"/>
  <c r="T175" i="2" s="1"/>
  <c r="R175" i="2"/>
  <c r="AG174" i="2"/>
  <c r="AF174" i="2"/>
  <c r="AD174" i="2"/>
  <c r="Y174" i="2"/>
  <c r="Z174" i="2" s="1"/>
  <c r="S174" i="2"/>
  <c r="T174" i="2" s="1"/>
  <c r="R174" i="2"/>
  <c r="AG173" i="2"/>
  <c r="AF173" i="2"/>
  <c r="AD173" i="2"/>
  <c r="S173" i="2"/>
  <c r="T173" i="2" s="1"/>
  <c r="R173" i="2"/>
  <c r="AG172" i="2"/>
  <c r="AF172" i="2"/>
  <c r="AD172" i="2"/>
  <c r="AC172" i="2"/>
  <c r="Y172" i="2"/>
  <c r="AB172" i="2" s="1"/>
  <c r="S172" i="2"/>
  <c r="T172" i="2" s="1"/>
  <c r="R172" i="2"/>
  <c r="U172" i="2" s="1"/>
  <c r="AG171" i="2"/>
  <c r="AF171" i="2"/>
  <c r="AD171" i="2"/>
  <c r="Y171" i="2"/>
  <c r="S171" i="2"/>
  <c r="T171" i="2" s="1"/>
  <c r="R171" i="2"/>
  <c r="AG170" i="2"/>
  <c r="AF170" i="2"/>
  <c r="AD170" i="2"/>
  <c r="Y170" i="2"/>
  <c r="Z170" i="2" s="1"/>
  <c r="S170" i="2"/>
  <c r="T170" i="2" s="1"/>
  <c r="R170" i="2"/>
  <c r="AG169" i="2"/>
  <c r="AF169" i="2"/>
  <c r="AD169" i="2"/>
  <c r="Y169" i="2"/>
  <c r="AB169" i="2" s="1"/>
  <c r="AC169" i="2" s="1"/>
  <c r="S169" i="2"/>
  <c r="T169" i="2" s="1"/>
  <c r="R169" i="2"/>
  <c r="AG168" i="2"/>
  <c r="AF168" i="2"/>
  <c r="AD168" i="2"/>
  <c r="Y168" i="2"/>
  <c r="AB168" i="2" s="1"/>
  <c r="AC168" i="2" s="1"/>
  <c r="S168" i="2"/>
  <c r="T168" i="2" s="1"/>
  <c r="R168" i="2"/>
  <c r="AG167" i="2"/>
  <c r="AF167" i="2"/>
  <c r="AD167" i="2"/>
  <c r="Y167" i="2"/>
  <c r="AB167" i="2" s="1"/>
  <c r="AC167" i="2" s="1"/>
  <c r="S167" i="2"/>
  <c r="T167" i="2" s="1"/>
  <c r="R167" i="2"/>
  <c r="AG166" i="2"/>
  <c r="AF166" i="2"/>
  <c r="AD166" i="2"/>
  <c r="Y166" i="2"/>
  <c r="AB166" i="2" s="1"/>
  <c r="AC166" i="2" s="1"/>
  <c r="S166" i="2"/>
  <c r="T166" i="2" s="1"/>
  <c r="R166" i="2"/>
  <c r="AG165" i="2"/>
  <c r="AF165" i="2"/>
  <c r="AD165" i="2"/>
  <c r="S165" i="2"/>
  <c r="T165" i="2" s="1"/>
  <c r="R165" i="2"/>
  <c r="AG164" i="2"/>
  <c r="AF164" i="2"/>
  <c r="AD164" i="2"/>
  <c r="AC164" i="2"/>
  <c r="Y164" i="2"/>
  <c r="Z164" i="2" s="1"/>
  <c r="S164" i="2"/>
  <c r="T164" i="2" s="1"/>
  <c r="R164" i="2"/>
  <c r="U164" i="2" s="1"/>
  <c r="AG163" i="2"/>
  <c r="AF163" i="2"/>
  <c r="AD163" i="2"/>
  <c r="Y163" i="2"/>
  <c r="S163" i="2"/>
  <c r="T163" i="2" s="1"/>
  <c r="R163" i="2"/>
  <c r="AG162" i="2"/>
  <c r="AF162" i="2"/>
  <c r="AD162" i="2"/>
  <c r="Y162" i="2"/>
  <c r="Z162" i="2" s="1"/>
  <c r="S162" i="2"/>
  <c r="T162" i="2" s="1"/>
  <c r="R162" i="2"/>
  <c r="AG161" i="2"/>
  <c r="AF161" i="2"/>
  <c r="AD161" i="2"/>
  <c r="Y161" i="2"/>
  <c r="Z161" i="2" s="1"/>
  <c r="S161" i="2"/>
  <c r="T161" i="2" s="1"/>
  <c r="R161" i="2"/>
  <c r="AG160" i="2"/>
  <c r="AF160" i="2"/>
  <c r="AD160" i="2"/>
  <c r="Y160" i="2"/>
  <c r="Z160" i="2" s="1"/>
  <c r="S160" i="2"/>
  <c r="T160" i="2" s="1"/>
  <c r="R160" i="2"/>
  <c r="AG159" i="2"/>
  <c r="AF159" i="2"/>
  <c r="AD159" i="2"/>
  <c r="Y159" i="2"/>
  <c r="Z159" i="2" s="1"/>
  <c r="S159" i="2"/>
  <c r="T159" i="2" s="1"/>
  <c r="R159" i="2"/>
  <c r="AG158" i="2"/>
  <c r="AF158" i="2"/>
  <c r="AD158" i="2"/>
  <c r="Y158" i="2"/>
  <c r="Z158" i="2" s="1"/>
  <c r="S158" i="2"/>
  <c r="T158" i="2" s="1"/>
  <c r="R158" i="2"/>
  <c r="AG157" i="2"/>
  <c r="AF157" i="2"/>
  <c r="AD157" i="2"/>
  <c r="Y157" i="2"/>
  <c r="Z157" i="2" s="1"/>
  <c r="S157" i="2"/>
  <c r="T157" i="2" s="1"/>
  <c r="R157" i="2"/>
  <c r="AG156" i="2"/>
  <c r="AF156" i="2"/>
  <c r="AD156" i="2"/>
  <c r="Y156" i="2"/>
  <c r="Z156" i="2" s="1"/>
  <c r="S156" i="2"/>
  <c r="T156" i="2" s="1"/>
  <c r="R156" i="2"/>
  <c r="AG155" i="2"/>
  <c r="AF155" i="2"/>
  <c r="AD155" i="2"/>
  <c r="Y155" i="2"/>
  <c r="Z155" i="2" s="1"/>
  <c r="S155" i="2"/>
  <c r="T155" i="2" s="1"/>
  <c r="R155" i="2"/>
  <c r="AG154" i="2"/>
  <c r="AF154" i="2"/>
  <c r="AD154" i="2"/>
  <c r="S154" i="2"/>
  <c r="T154" i="2" s="1"/>
  <c r="R154" i="2"/>
  <c r="AG153" i="2"/>
  <c r="AF153" i="2"/>
  <c r="AD153" i="2"/>
  <c r="AC153" i="2"/>
  <c r="Y153" i="2"/>
  <c r="AB153" i="2" s="1"/>
  <c r="S153" i="2"/>
  <c r="T153" i="2" s="1"/>
  <c r="R153" i="2"/>
  <c r="U153" i="2" s="1"/>
  <c r="AG152" i="2"/>
  <c r="AF152" i="2"/>
  <c r="Y152" i="2"/>
  <c r="Z152" i="2" s="1"/>
  <c r="S152" i="2"/>
  <c r="T152" i="2" s="1"/>
  <c r="R152" i="2"/>
  <c r="U152" i="2" s="1"/>
  <c r="AG151" i="2"/>
  <c r="AF151" i="2"/>
  <c r="AD151" i="2"/>
  <c r="Y151" i="2"/>
  <c r="Z151" i="2" s="1"/>
  <c r="S151" i="2"/>
  <c r="T151" i="2" s="1"/>
  <c r="R151" i="2"/>
  <c r="AG150" i="2"/>
  <c r="AF150" i="2"/>
  <c r="AD150" i="2"/>
  <c r="Y150" i="2"/>
  <c r="S150" i="2"/>
  <c r="T150" i="2" s="1"/>
  <c r="R150" i="2"/>
  <c r="AG149" i="2"/>
  <c r="AF149" i="2"/>
  <c r="AD149" i="2"/>
  <c r="Y149" i="2"/>
  <c r="AB149" i="2" s="1"/>
  <c r="AC149" i="2" s="1"/>
  <c r="S149" i="2"/>
  <c r="T149" i="2" s="1"/>
  <c r="R149" i="2"/>
  <c r="AG148" i="2"/>
  <c r="AF148" i="2"/>
  <c r="AD148" i="2"/>
  <c r="Y148" i="2"/>
  <c r="AB148" i="2" s="1"/>
  <c r="AC148" i="2" s="1"/>
  <c r="S148" i="2"/>
  <c r="T148" i="2" s="1"/>
  <c r="R148" i="2"/>
  <c r="AG147" i="2"/>
  <c r="AF147" i="2"/>
  <c r="AD147" i="2"/>
  <c r="Y147" i="2"/>
  <c r="S147" i="2"/>
  <c r="T147" i="2" s="1"/>
  <c r="R147" i="2"/>
  <c r="AG146" i="2"/>
  <c r="AF146" i="2"/>
  <c r="AD146" i="2"/>
  <c r="Y146" i="2"/>
  <c r="AB146" i="2" s="1"/>
  <c r="AC146" i="2" s="1"/>
  <c r="S146" i="2"/>
  <c r="T146" i="2" s="1"/>
  <c r="R146" i="2"/>
  <c r="AG145" i="2"/>
  <c r="AF145" i="2"/>
  <c r="AD145" i="2"/>
  <c r="Y145" i="2"/>
  <c r="Z145" i="2" s="1"/>
  <c r="S145" i="2"/>
  <c r="T145" i="2" s="1"/>
  <c r="R145" i="2"/>
  <c r="AG144" i="2"/>
  <c r="AF144" i="2"/>
  <c r="AD144" i="2"/>
  <c r="S144" i="2"/>
  <c r="T144" i="2" s="1"/>
  <c r="R144" i="2"/>
  <c r="AG143" i="2"/>
  <c r="AF143" i="2"/>
  <c r="AD143" i="2"/>
  <c r="AC143" i="2"/>
  <c r="Y143" i="2"/>
  <c r="Z143" i="2" s="1"/>
  <c r="S143" i="2"/>
  <c r="T143" i="2" s="1"/>
  <c r="R143" i="2"/>
  <c r="U143" i="2" s="1"/>
  <c r="AG142" i="2"/>
  <c r="AF142" i="2"/>
  <c r="AD142" i="2"/>
  <c r="Y142" i="2"/>
  <c r="Z142" i="2" s="1"/>
  <c r="S142" i="2"/>
  <c r="T142" i="2" s="1"/>
  <c r="R142" i="2"/>
  <c r="AG141" i="2"/>
  <c r="AF141" i="2"/>
  <c r="AD141" i="2"/>
  <c r="Y141" i="2"/>
  <c r="Z141" i="2" s="1"/>
  <c r="S141" i="2"/>
  <c r="T141" i="2" s="1"/>
  <c r="R141" i="2"/>
  <c r="AG140" i="2"/>
  <c r="AF140" i="2"/>
  <c r="AD140" i="2"/>
  <c r="Y140" i="2"/>
  <c r="Z140" i="2" s="1"/>
  <c r="S140" i="2"/>
  <c r="T140" i="2" s="1"/>
  <c r="R140" i="2"/>
  <c r="AG139" i="2"/>
  <c r="AF139" i="2"/>
  <c r="AD139" i="2"/>
  <c r="Y139" i="2"/>
  <c r="Z139" i="2" s="1"/>
  <c r="S139" i="2"/>
  <c r="T139" i="2" s="1"/>
  <c r="R139" i="2"/>
  <c r="AG138" i="2"/>
  <c r="AF138" i="2"/>
  <c r="AD138" i="2"/>
  <c r="Y138" i="2"/>
  <c r="Z138" i="2" s="1"/>
  <c r="S138" i="2"/>
  <c r="T138" i="2" s="1"/>
  <c r="R138" i="2"/>
  <c r="AG137" i="2"/>
  <c r="AF137" i="2"/>
  <c r="AD137" i="2"/>
  <c r="Y137" i="2"/>
  <c r="Z137" i="2" s="1"/>
  <c r="S137" i="2"/>
  <c r="T137" i="2" s="1"/>
  <c r="R137" i="2"/>
  <c r="AG136" i="2"/>
  <c r="AF136" i="2"/>
  <c r="AD136" i="2"/>
  <c r="Y136" i="2"/>
  <c r="Z136" i="2" s="1"/>
  <c r="S136" i="2"/>
  <c r="T136" i="2" s="1"/>
  <c r="R136" i="2"/>
  <c r="AG135" i="2"/>
  <c r="AF135" i="2"/>
  <c r="AD135" i="2"/>
  <c r="Y135" i="2"/>
  <c r="Z135" i="2" s="1"/>
  <c r="S135" i="2"/>
  <c r="T135" i="2" s="1"/>
  <c r="R135" i="2"/>
  <c r="AG134" i="2"/>
  <c r="AF134" i="2"/>
  <c r="AD134" i="2"/>
  <c r="S134" i="2"/>
  <c r="T134" i="2" s="1"/>
  <c r="R134" i="2"/>
  <c r="AG133" i="2"/>
  <c r="AF133" i="2"/>
  <c r="AD133" i="2"/>
  <c r="AC133" i="2"/>
  <c r="Y133" i="2"/>
  <c r="AB133" i="2" s="1"/>
  <c r="S133" i="2"/>
  <c r="T133" i="2" s="1"/>
  <c r="R133" i="2"/>
  <c r="U133" i="2" s="1"/>
  <c r="AG132" i="2"/>
  <c r="AF132" i="2"/>
  <c r="AD132" i="2"/>
  <c r="Y132" i="2"/>
  <c r="AB132" i="2" s="1"/>
  <c r="AC132" i="2" s="1"/>
  <c r="S132" i="2"/>
  <c r="T132" i="2" s="1"/>
  <c r="R132" i="2"/>
  <c r="AG131" i="2"/>
  <c r="AF131" i="2"/>
  <c r="AD131" i="2"/>
  <c r="Y131" i="2"/>
  <c r="AB131" i="2" s="1"/>
  <c r="AC131" i="2" s="1"/>
  <c r="S131" i="2"/>
  <c r="T131" i="2" s="1"/>
  <c r="R131" i="2"/>
  <c r="AG130" i="2"/>
  <c r="AF130" i="2"/>
  <c r="AD130" i="2"/>
  <c r="Y130" i="2"/>
  <c r="AB130" i="2" s="1"/>
  <c r="AC130" i="2" s="1"/>
  <c r="S130" i="2"/>
  <c r="T130" i="2" s="1"/>
  <c r="R130" i="2"/>
  <c r="AG129" i="2"/>
  <c r="AF129" i="2"/>
  <c r="AD129" i="2"/>
  <c r="Y129" i="2"/>
  <c r="S129" i="2"/>
  <c r="T129" i="2" s="1"/>
  <c r="R129" i="2"/>
  <c r="AG128" i="2"/>
  <c r="AF128" i="2"/>
  <c r="AD128" i="2"/>
  <c r="Y128" i="2"/>
  <c r="AB128" i="2" s="1"/>
  <c r="AC128" i="2" s="1"/>
  <c r="S128" i="2"/>
  <c r="T128" i="2" s="1"/>
  <c r="R128" i="2"/>
  <c r="AG127" i="2"/>
  <c r="AF127" i="2"/>
  <c r="AD127" i="2"/>
  <c r="Y127" i="2"/>
  <c r="AB127" i="2" s="1"/>
  <c r="AC127" i="2" s="1"/>
  <c r="S127" i="2"/>
  <c r="T127" i="2" s="1"/>
  <c r="R127" i="2"/>
  <c r="AG126" i="2"/>
  <c r="AF126" i="2"/>
  <c r="AD126" i="2"/>
  <c r="Y126" i="2"/>
  <c r="AB126" i="2" s="1"/>
  <c r="AC126" i="2" s="1"/>
  <c r="S126" i="2"/>
  <c r="T126" i="2" s="1"/>
  <c r="R126" i="2"/>
  <c r="AG125" i="2"/>
  <c r="AF125" i="2"/>
  <c r="AD125" i="2"/>
  <c r="Y125" i="2"/>
  <c r="Z125" i="2" s="1"/>
  <c r="S125" i="2"/>
  <c r="T125" i="2" s="1"/>
  <c r="R125" i="2"/>
  <c r="AG124" i="2"/>
  <c r="AF124" i="2"/>
  <c r="AD124" i="2"/>
  <c r="S124" i="2"/>
  <c r="T124" i="2" s="1"/>
  <c r="R124" i="2"/>
  <c r="AG123" i="2"/>
  <c r="AF123" i="2"/>
  <c r="AD123" i="2"/>
  <c r="AC123" i="2"/>
  <c r="Y123" i="2"/>
  <c r="Z123" i="2" s="1"/>
  <c r="S123" i="2"/>
  <c r="T123" i="2" s="1"/>
  <c r="R123" i="2"/>
  <c r="U123" i="2" s="1"/>
  <c r="AG122" i="2"/>
  <c r="AF122" i="2"/>
  <c r="AD122" i="2"/>
  <c r="Y122" i="2"/>
  <c r="Z122" i="2" s="1"/>
  <c r="S122" i="2"/>
  <c r="T122" i="2" s="1"/>
  <c r="R122" i="2"/>
  <c r="AG121" i="2"/>
  <c r="AF121" i="2"/>
  <c r="AD121" i="2"/>
  <c r="Y121" i="2"/>
  <c r="Z121" i="2" s="1"/>
  <c r="S121" i="2"/>
  <c r="T121" i="2" s="1"/>
  <c r="R121" i="2"/>
  <c r="AG120" i="2"/>
  <c r="AF120" i="2"/>
  <c r="AD120" i="2"/>
  <c r="Y120" i="2"/>
  <c r="Z120" i="2" s="1"/>
  <c r="S120" i="2"/>
  <c r="T120" i="2" s="1"/>
  <c r="R120" i="2"/>
  <c r="AG119" i="2"/>
  <c r="AF119" i="2"/>
  <c r="AD119" i="2"/>
  <c r="Y119" i="2"/>
  <c r="Z119" i="2" s="1"/>
  <c r="S119" i="2"/>
  <c r="T119" i="2" s="1"/>
  <c r="R119" i="2"/>
  <c r="AG118" i="2"/>
  <c r="AF118" i="2"/>
  <c r="AD118" i="2"/>
  <c r="Y118" i="2"/>
  <c r="S118" i="2"/>
  <c r="T118" i="2" s="1"/>
  <c r="R118" i="2"/>
  <c r="AG117" i="2"/>
  <c r="AF117" i="2"/>
  <c r="AD117" i="2"/>
  <c r="S117" i="2"/>
  <c r="T117" i="2" s="1"/>
  <c r="R117" i="2"/>
  <c r="AG116" i="2"/>
  <c r="AF116" i="2"/>
  <c r="AD116" i="2"/>
  <c r="AC116" i="2"/>
  <c r="Y116" i="2"/>
  <c r="AB116" i="2" s="1"/>
  <c r="S116" i="2"/>
  <c r="T116" i="2" s="1"/>
  <c r="R116" i="2"/>
  <c r="U116" i="2" s="1"/>
  <c r="AG115" i="2"/>
  <c r="AF115" i="2"/>
  <c r="AD115" i="2"/>
  <c r="S115" i="2"/>
  <c r="T115" i="2" s="1"/>
  <c r="R115" i="2"/>
  <c r="W115" i="2" s="1"/>
  <c r="Y115" i="2" s="1"/>
  <c r="AB115" i="2" s="1"/>
  <c r="AC115" i="2" s="1"/>
  <c r="AG114" i="2"/>
  <c r="AF114" i="2"/>
  <c r="AD114" i="2"/>
  <c r="AC114" i="2"/>
  <c r="Y114" i="2"/>
  <c r="Z114" i="2" s="1"/>
  <c r="S114" i="2"/>
  <c r="T114" i="2" s="1"/>
  <c r="R114" i="2"/>
  <c r="U114" i="2" s="1"/>
  <c r="AG113" i="2"/>
  <c r="AF113" i="2"/>
  <c r="AD113" i="2"/>
  <c r="Y113" i="2"/>
  <c r="Z113" i="2" s="1"/>
  <c r="S113" i="2"/>
  <c r="T113" i="2" s="1"/>
  <c r="R113" i="2"/>
  <c r="AG112" i="2"/>
  <c r="AF112" i="2"/>
  <c r="AD112" i="2"/>
  <c r="Y112" i="2"/>
  <c r="Z112" i="2" s="1"/>
  <c r="S112" i="2"/>
  <c r="T112" i="2" s="1"/>
  <c r="R112" i="2"/>
  <c r="AG111" i="2"/>
  <c r="AF111" i="2"/>
  <c r="AD111" i="2"/>
  <c r="S111" i="2"/>
  <c r="T111" i="2" s="1"/>
  <c r="R111" i="2"/>
  <c r="AG110" i="2"/>
  <c r="AF110" i="2"/>
  <c r="AD110" i="2"/>
  <c r="AC110" i="2"/>
  <c r="Y110" i="2"/>
  <c r="Z110" i="2" s="1"/>
  <c r="S110" i="2"/>
  <c r="T110" i="2" s="1"/>
  <c r="R110" i="2"/>
  <c r="U110" i="2" s="1"/>
  <c r="AG109" i="2"/>
  <c r="AF109" i="2"/>
  <c r="AD109" i="2"/>
  <c r="Y109" i="2"/>
  <c r="Z109" i="2" s="1"/>
  <c r="S109" i="2"/>
  <c r="T109" i="2" s="1"/>
  <c r="R109" i="2"/>
  <c r="AG108" i="2"/>
  <c r="AF108" i="2"/>
  <c r="AD108" i="2"/>
  <c r="Y108" i="2"/>
  <c r="Z108" i="2" s="1"/>
  <c r="S108" i="2"/>
  <c r="T108" i="2" s="1"/>
  <c r="R108" i="2"/>
  <c r="AG107" i="2"/>
  <c r="AF107" i="2"/>
  <c r="AD107" i="2"/>
  <c r="Y107" i="2"/>
  <c r="Z107" i="2" s="1"/>
  <c r="S107" i="2"/>
  <c r="T107" i="2" s="1"/>
  <c r="R107" i="2"/>
  <c r="AG106" i="2"/>
  <c r="AF106" i="2"/>
  <c r="AD106" i="2"/>
  <c r="S106" i="2"/>
  <c r="T106" i="2" s="1"/>
  <c r="R106" i="2"/>
  <c r="AG105" i="2"/>
  <c r="AF105" i="2"/>
  <c r="AD105" i="2"/>
  <c r="AC105" i="2"/>
  <c r="Y105" i="2"/>
  <c r="AB105" i="2" s="1"/>
  <c r="S105" i="2"/>
  <c r="T105" i="2" s="1"/>
  <c r="R105" i="2"/>
  <c r="U105" i="2" s="1"/>
  <c r="AG104" i="2"/>
  <c r="AF104" i="2"/>
  <c r="AD104" i="2"/>
  <c r="Y104" i="2"/>
  <c r="AB104" i="2" s="1"/>
  <c r="AC104" i="2" s="1"/>
  <c r="S104" i="2"/>
  <c r="T104" i="2" s="1"/>
  <c r="R104" i="2"/>
  <c r="AG103" i="2"/>
  <c r="AF103" i="2"/>
  <c r="AD103" i="2"/>
  <c r="Y103" i="2"/>
  <c r="AB103" i="2" s="1"/>
  <c r="AC103" i="2" s="1"/>
  <c r="S103" i="2"/>
  <c r="T103" i="2" s="1"/>
  <c r="R103" i="2"/>
  <c r="AG102" i="2"/>
  <c r="AF102" i="2"/>
  <c r="AD102" i="2"/>
  <c r="Y102" i="2"/>
  <c r="AB102" i="2" s="1"/>
  <c r="AC102" i="2" s="1"/>
  <c r="S102" i="2"/>
  <c r="T102" i="2" s="1"/>
  <c r="R102" i="2"/>
  <c r="AG101" i="2"/>
  <c r="AF101" i="2"/>
  <c r="AD101" i="2"/>
  <c r="Y101" i="2"/>
  <c r="AB101" i="2" s="1"/>
  <c r="AC101" i="2" s="1"/>
  <c r="S101" i="2"/>
  <c r="T101" i="2" s="1"/>
  <c r="R101" i="2"/>
  <c r="AG100" i="2"/>
  <c r="AF100" i="2"/>
  <c r="AD100" i="2"/>
  <c r="S100" i="2"/>
  <c r="T100" i="2" s="1"/>
  <c r="R100" i="2"/>
  <c r="AG99" i="2"/>
  <c r="AF99" i="2"/>
  <c r="AD99" i="2"/>
  <c r="AC99" i="2"/>
  <c r="Y99" i="2"/>
  <c r="Z99" i="2" s="1"/>
  <c r="S99" i="2"/>
  <c r="T99" i="2" s="1"/>
  <c r="R99" i="2"/>
  <c r="U99" i="2" s="1"/>
  <c r="AG98" i="2"/>
  <c r="AF98" i="2"/>
  <c r="AD98" i="2"/>
  <c r="Y98" i="2"/>
  <c r="Z98" i="2" s="1"/>
  <c r="S98" i="2"/>
  <c r="T98" i="2" s="1"/>
  <c r="R98" i="2"/>
  <c r="AG97" i="2"/>
  <c r="AF97" i="2"/>
  <c r="AD97" i="2"/>
  <c r="Y97" i="2"/>
  <c r="S97" i="2"/>
  <c r="T97" i="2" s="1"/>
  <c r="R97" i="2"/>
  <c r="AG96" i="2"/>
  <c r="AF96" i="2"/>
  <c r="AD96" i="2"/>
  <c r="S96" i="2"/>
  <c r="T96" i="2" s="1"/>
  <c r="R96" i="2"/>
  <c r="AG95" i="2"/>
  <c r="AF95" i="2"/>
  <c r="AD95" i="2"/>
  <c r="AC95" i="2"/>
  <c r="Y95" i="2"/>
  <c r="AB95" i="2" s="1"/>
  <c r="S95" i="2"/>
  <c r="T95" i="2" s="1"/>
  <c r="R95" i="2"/>
  <c r="U95" i="2" s="1"/>
  <c r="AG94" i="2"/>
  <c r="AF94" i="2"/>
  <c r="AD94" i="2"/>
  <c r="Y94" i="2"/>
  <c r="AB94" i="2" s="1"/>
  <c r="AC94" i="2" s="1"/>
  <c r="S94" i="2"/>
  <c r="T94" i="2" s="1"/>
  <c r="R94" i="2"/>
  <c r="AG93" i="2"/>
  <c r="AF93" i="2"/>
  <c r="AD93" i="2"/>
  <c r="Y93" i="2"/>
  <c r="AB93" i="2" s="1"/>
  <c r="AC93" i="2" s="1"/>
  <c r="S93" i="2"/>
  <c r="T93" i="2" s="1"/>
  <c r="R93" i="2"/>
  <c r="AG92" i="2"/>
  <c r="AF92" i="2"/>
  <c r="AD92" i="2"/>
  <c r="Y92" i="2"/>
  <c r="S92" i="2"/>
  <c r="T92" i="2" s="1"/>
  <c r="R92" i="2"/>
  <c r="AG91" i="2"/>
  <c r="AF91" i="2"/>
  <c r="AD91" i="2"/>
  <c r="Y91" i="2"/>
  <c r="AB91" i="2" s="1"/>
  <c r="AC91" i="2" s="1"/>
  <c r="S91" i="2"/>
  <c r="T91" i="2" s="1"/>
  <c r="R91" i="2"/>
  <c r="AG90" i="2"/>
  <c r="AF90" i="2"/>
  <c r="AD90" i="2"/>
  <c r="Y90" i="2"/>
  <c r="AB90" i="2" s="1"/>
  <c r="AC90" i="2" s="1"/>
  <c r="S90" i="2"/>
  <c r="T90" i="2" s="1"/>
  <c r="R90" i="2"/>
  <c r="AG89" i="2"/>
  <c r="AF89" i="2"/>
  <c r="AD89" i="2"/>
  <c r="S89" i="2"/>
  <c r="T89" i="2" s="1"/>
  <c r="R89" i="2"/>
  <c r="AG88" i="2"/>
  <c r="AF88" i="2"/>
  <c r="AD88" i="2"/>
  <c r="AC88" i="2"/>
  <c r="Y88" i="2"/>
  <c r="Z88" i="2" s="1"/>
  <c r="S88" i="2"/>
  <c r="T88" i="2" s="1"/>
  <c r="R88" i="2"/>
  <c r="U88" i="2" s="1"/>
  <c r="AG87" i="2"/>
  <c r="AF87" i="2"/>
  <c r="AD87" i="2"/>
  <c r="Y87" i="2"/>
  <c r="Z87" i="2" s="1"/>
  <c r="S87" i="2"/>
  <c r="T87" i="2" s="1"/>
  <c r="R87" i="2"/>
  <c r="AG86" i="2"/>
  <c r="AF86" i="2"/>
  <c r="AD86" i="2"/>
  <c r="Y86" i="2"/>
  <c r="S86" i="2"/>
  <c r="T86" i="2" s="1"/>
  <c r="R86" i="2"/>
  <c r="AG85" i="2"/>
  <c r="AF85" i="2"/>
  <c r="AD85" i="2"/>
  <c r="Y85" i="2"/>
  <c r="Z85" i="2" s="1"/>
  <c r="S85" i="2"/>
  <c r="T85" i="2" s="1"/>
  <c r="R85" i="2"/>
  <c r="AG84" i="2"/>
  <c r="AF84" i="2"/>
  <c r="AD84" i="2"/>
  <c r="Y84" i="2"/>
  <c r="Z84" i="2" s="1"/>
  <c r="S84" i="2"/>
  <c r="T84" i="2" s="1"/>
  <c r="R84" i="2"/>
  <c r="AG83" i="2"/>
  <c r="AF83" i="2"/>
  <c r="AD83" i="2"/>
  <c r="Y83" i="2"/>
  <c r="Z83" i="2" s="1"/>
  <c r="S83" i="2"/>
  <c r="T83" i="2" s="1"/>
  <c r="R83" i="2"/>
  <c r="AG82" i="2"/>
  <c r="AF82" i="2"/>
  <c r="AD82" i="2"/>
  <c r="Y82" i="2"/>
  <c r="S82" i="2"/>
  <c r="T82" i="2" s="1"/>
  <c r="R82" i="2"/>
  <c r="AG81" i="2"/>
  <c r="AF81" i="2"/>
  <c r="AD81" i="2"/>
  <c r="Y81" i="2"/>
  <c r="Z81" i="2" s="1"/>
  <c r="S81" i="2"/>
  <c r="T81" i="2" s="1"/>
  <c r="R81" i="2"/>
  <c r="AG80" i="2"/>
  <c r="AF80" i="2"/>
  <c r="AD80" i="2"/>
  <c r="S80" i="2"/>
  <c r="T80" i="2" s="1"/>
  <c r="R80" i="2"/>
  <c r="AG79" i="2"/>
  <c r="AF79" i="2"/>
  <c r="AD79" i="2"/>
  <c r="AC79" i="2"/>
  <c r="Y79" i="2"/>
  <c r="AB79" i="2" s="1"/>
  <c r="S79" i="2"/>
  <c r="T79" i="2" s="1"/>
  <c r="R79" i="2"/>
  <c r="U79" i="2" s="1"/>
  <c r="AG78" i="2"/>
  <c r="AF78" i="2"/>
  <c r="AD78" i="2"/>
  <c r="Y78" i="2"/>
  <c r="AB78" i="2" s="1"/>
  <c r="AC78" i="2" s="1"/>
  <c r="S78" i="2"/>
  <c r="T78" i="2" s="1"/>
  <c r="R78" i="2"/>
  <c r="AG77" i="2"/>
  <c r="AF77" i="2"/>
  <c r="AD77" i="2"/>
  <c r="Y77" i="2"/>
  <c r="S77" i="2"/>
  <c r="T77" i="2" s="1"/>
  <c r="R77" i="2"/>
  <c r="AG76" i="2"/>
  <c r="AF76" i="2"/>
  <c r="AD76" i="2"/>
  <c r="S76" i="2"/>
  <c r="T76" i="2" s="1"/>
  <c r="R76" i="2"/>
  <c r="AG75" i="2"/>
  <c r="AF75" i="2"/>
  <c r="AD75" i="2"/>
  <c r="AC75" i="2"/>
  <c r="Y75" i="2"/>
  <c r="Z75" i="2" s="1"/>
  <c r="S75" i="2"/>
  <c r="T75" i="2" s="1"/>
  <c r="R75" i="2"/>
  <c r="U75" i="2" s="1"/>
  <c r="AG74" i="2"/>
  <c r="AF74" i="2"/>
  <c r="AD74" i="2"/>
  <c r="Y74" i="2"/>
  <c r="AB74" i="2" s="1"/>
  <c r="AC74" i="2" s="1"/>
  <c r="S74" i="2"/>
  <c r="T74" i="2" s="1"/>
  <c r="R74" i="2"/>
  <c r="AG73" i="2"/>
  <c r="AF73" i="2"/>
  <c r="AD73" i="2"/>
  <c r="S73" i="2"/>
  <c r="T73" i="2" s="1"/>
  <c r="R73" i="2"/>
  <c r="AG72" i="2"/>
  <c r="AF72" i="2"/>
  <c r="AD72" i="2"/>
  <c r="AC72" i="2"/>
  <c r="Y72" i="2"/>
  <c r="Z72" i="2" s="1"/>
  <c r="S72" i="2"/>
  <c r="T72" i="2" s="1"/>
  <c r="R72" i="2"/>
  <c r="U72" i="2" s="1"/>
  <c r="AG71" i="2"/>
  <c r="AF71" i="2"/>
  <c r="AD71" i="2"/>
  <c r="Y71" i="2"/>
  <c r="Z71" i="2" s="1"/>
  <c r="S71" i="2"/>
  <c r="T71" i="2" s="1"/>
  <c r="R71" i="2"/>
  <c r="AG70" i="2"/>
  <c r="AF70" i="2"/>
  <c r="AD70" i="2"/>
  <c r="Y70" i="2"/>
  <c r="Z70" i="2" s="1"/>
  <c r="S70" i="2"/>
  <c r="T70" i="2" s="1"/>
  <c r="R70" i="2"/>
  <c r="AG69" i="2"/>
  <c r="AF69" i="2"/>
  <c r="AD69" i="2"/>
  <c r="S69" i="2"/>
  <c r="T69" i="2" s="1"/>
  <c r="R69" i="2"/>
  <c r="AG68" i="2"/>
  <c r="AF68" i="2"/>
  <c r="AD68" i="2"/>
  <c r="AC68" i="2"/>
  <c r="Y68" i="2"/>
  <c r="AB68" i="2" s="1"/>
  <c r="S68" i="2"/>
  <c r="T68" i="2" s="1"/>
  <c r="R68" i="2"/>
  <c r="U68" i="2" s="1"/>
  <c r="AG67" i="2"/>
  <c r="AF67" i="2"/>
  <c r="Y67" i="2"/>
  <c r="Z67" i="2" s="1"/>
  <c r="S67" i="2"/>
  <c r="T67" i="2" s="1"/>
  <c r="R67" i="2"/>
  <c r="U67" i="2" s="1"/>
  <c r="AG66" i="2"/>
  <c r="AF66" i="2"/>
  <c r="AD66" i="2"/>
  <c r="Y66" i="2"/>
  <c r="Z66" i="2" s="1"/>
  <c r="S66" i="2"/>
  <c r="T66" i="2" s="1"/>
  <c r="R66" i="2"/>
  <c r="AG65" i="2"/>
  <c r="AF65" i="2"/>
  <c r="AD65" i="2"/>
  <c r="Y65" i="2"/>
  <c r="Z65" i="2" s="1"/>
  <c r="S65" i="2"/>
  <c r="T65" i="2" s="1"/>
  <c r="R65" i="2"/>
  <c r="AG64" i="2"/>
  <c r="AF64" i="2"/>
  <c r="AD64" i="2"/>
  <c r="Y64" i="2"/>
  <c r="Z64" i="2" s="1"/>
  <c r="S64" i="2"/>
  <c r="T64" i="2" s="1"/>
  <c r="R64" i="2"/>
  <c r="AG63" i="2"/>
  <c r="AF63" i="2"/>
  <c r="AD63" i="2"/>
  <c r="Y63" i="2"/>
  <c r="Z63" i="2" s="1"/>
  <c r="S63" i="2"/>
  <c r="T63" i="2" s="1"/>
  <c r="R63" i="2"/>
  <c r="AG62" i="2"/>
  <c r="AF62" i="2"/>
  <c r="AD62" i="2"/>
  <c r="Y62" i="2"/>
  <c r="Z62" i="2" s="1"/>
  <c r="S62" i="2"/>
  <c r="T62" i="2" s="1"/>
  <c r="R62" i="2"/>
  <c r="AG61" i="2"/>
  <c r="AF61" i="2"/>
  <c r="AD61" i="2"/>
  <c r="S61" i="2"/>
  <c r="T61" i="2" s="1"/>
  <c r="R61" i="2"/>
  <c r="AG60" i="2"/>
  <c r="AF60" i="2"/>
  <c r="AD60" i="2"/>
  <c r="AC60" i="2"/>
  <c r="Y60" i="2"/>
  <c r="S60" i="2"/>
  <c r="T60" i="2" s="1"/>
  <c r="R60" i="2"/>
  <c r="U60" i="2" s="1"/>
  <c r="AG59" i="2"/>
  <c r="AF59" i="2"/>
  <c r="AD59" i="2"/>
  <c r="Y59" i="2"/>
  <c r="AB59" i="2" s="1"/>
  <c r="AC59" i="2" s="1"/>
  <c r="S59" i="2"/>
  <c r="T59" i="2" s="1"/>
  <c r="R59" i="2"/>
  <c r="AG58" i="2"/>
  <c r="AF58" i="2"/>
  <c r="AD58" i="2"/>
  <c r="Y58" i="2"/>
  <c r="AB58" i="2" s="1"/>
  <c r="AC58" i="2" s="1"/>
  <c r="S58" i="2"/>
  <c r="T58" i="2" s="1"/>
  <c r="R58" i="2"/>
  <c r="AG57" i="2"/>
  <c r="AF57" i="2"/>
  <c r="AD57" i="2"/>
  <c r="S57" i="2"/>
  <c r="R57" i="2"/>
  <c r="AG56" i="2"/>
  <c r="AF56" i="2"/>
  <c r="AD56" i="2"/>
  <c r="AC56" i="2"/>
  <c r="Y56" i="2"/>
  <c r="Z56" i="2" s="1"/>
  <c r="S56" i="2"/>
  <c r="T56" i="2" s="1"/>
  <c r="R56" i="2"/>
  <c r="U56" i="2" s="1"/>
  <c r="AG55" i="2"/>
  <c r="AF55" i="2"/>
  <c r="AD55" i="2"/>
  <c r="Y55" i="2"/>
  <c r="Z55" i="2" s="1"/>
  <c r="S55" i="2"/>
  <c r="T55" i="2" s="1"/>
  <c r="R55" i="2"/>
  <c r="AG54" i="2"/>
  <c r="AF54" i="2"/>
  <c r="AD54" i="2"/>
  <c r="Y54" i="2"/>
  <c r="Z54" i="2" s="1"/>
  <c r="S54" i="2"/>
  <c r="T54" i="2" s="1"/>
  <c r="R54" i="2"/>
  <c r="AG53" i="2"/>
  <c r="AF53" i="2"/>
  <c r="AD53" i="2"/>
  <c r="Y53" i="2"/>
  <c r="Z53" i="2" s="1"/>
  <c r="S53" i="2"/>
  <c r="T53" i="2" s="1"/>
  <c r="R53" i="2"/>
  <c r="AG52" i="2"/>
  <c r="AF52" i="2"/>
  <c r="AD52" i="2"/>
  <c r="Y52" i="2"/>
  <c r="Z52" i="2" s="1"/>
  <c r="S52" i="2"/>
  <c r="T52" i="2" s="1"/>
  <c r="R52" i="2"/>
  <c r="AG51" i="2"/>
  <c r="AF51" i="2"/>
  <c r="AD51" i="2"/>
  <c r="Y51" i="2"/>
  <c r="Z51" i="2" s="1"/>
  <c r="S51" i="2"/>
  <c r="T51" i="2" s="1"/>
  <c r="R51" i="2"/>
  <c r="AG50" i="2"/>
  <c r="AF50" i="2"/>
  <c r="AD50" i="2"/>
  <c r="Y50" i="2"/>
  <c r="Z50" i="2" s="1"/>
  <c r="S50" i="2"/>
  <c r="T50" i="2" s="1"/>
  <c r="R50" i="2"/>
  <c r="AG49" i="2"/>
  <c r="AF49" i="2"/>
  <c r="AD49" i="2"/>
  <c r="Y49" i="2"/>
  <c r="Z49" i="2" s="1"/>
  <c r="S49" i="2"/>
  <c r="T49" i="2" s="1"/>
  <c r="R49" i="2"/>
  <c r="AG48" i="2"/>
  <c r="AF48" i="2"/>
  <c r="AD48" i="2"/>
  <c r="S48" i="2"/>
  <c r="T48" i="2" s="1"/>
  <c r="R48" i="2"/>
  <c r="AG47" i="2"/>
  <c r="AF47" i="2"/>
  <c r="AD47" i="2"/>
  <c r="AC47" i="2"/>
  <c r="Y47" i="2"/>
  <c r="AB47" i="2" s="1"/>
  <c r="S47" i="2"/>
  <c r="T47" i="2" s="1"/>
  <c r="R47" i="2"/>
  <c r="U47" i="2" s="1"/>
  <c r="AG46" i="2"/>
  <c r="AF46" i="2"/>
  <c r="AD46" i="2"/>
  <c r="Y46" i="2"/>
  <c r="AB46" i="2" s="1"/>
  <c r="AC46" i="2" s="1"/>
  <c r="S46" i="2"/>
  <c r="T46" i="2" s="1"/>
  <c r="R46" i="2"/>
  <c r="AG45" i="2"/>
  <c r="AF45" i="2"/>
  <c r="AD45" i="2"/>
  <c r="Y45" i="2"/>
  <c r="S45" i="2"/>
  <c r="T45" i="2" s="1"/>
  <c r="R45" i="2"/>
  <c r="AG44" i="2"/>
  <c r="AF44" i="2"/>
  <c r="AD44" i="2"/>
  <c r="Y44" i="2"/>
  <c r="AB44" i="2" s="1"/>
  <c r="AC44" i="2" s="1"/>
  <c r="S44" i="2"/>
  <c r="T44" i="2" s="1"/>
  <c r="R44" i="2"/>
  <c r="AG43" i="2"/>
  <c r="AF43" i="2"/>
  <c r="AD43" i="2"/>
  <c r="Y43" i="2"/>
  <c r="AB43" i="2" s="1"/>
  <c r="AC43" i="2" s="1"/>
  <c r="S43" i="2"/>
  <c r="T43" i="2" s="1"/>
  <c r="R43" i="2"/>
  <c r="AG42" i="2"/>
  <c r="AF42" i="2"/>
  <c r="AD42" i="2"/>
  <c r="S42" i="2"/>
  <c r="T42" i="2" s="1"/>
  <c r="R42" i="2"/>
  <c r="AG41" i="2"/>
  <c r="AF41" i="2"/>
  <c r="AD41" i="2"/>
  <c r="AC41" i="2"/>
  <c r="Y41" i="2"/>
  <c r="Z41" i="2" s="1"/>
  <c r="S41" i="2"/>
  <c r="T41" i="2" s="1"/>
  <c r="R41" i="2"/>
  <c r="U41" i="2" s="1"/>
  <c r="AG40" i="2"/>
  <c r="AF40" i="2"/>
  <c r="AD40" i="2"/>
  <c r="Y40" i="2"/>
  <c r="Z40" i="2" s="1"/>
  <c r="S40" i="2"/>
  <c r="T40" i="2" s="1"/>
  <c r="R40" i="2"/>
  <c r="AG39" i="2"/>
  <c r="AF39" i="2"/>
  <c r="AD39" i="2"/>
  <c r="S39" i="2"/>
  <c r="T39" i="2" s="1"/>
  <c r="R39" i="2"/>
  <c r="AG38" i="2"/>
  <c r="AF38" i="2"/>
  <c r="AD38" i="2"/>
  <c r="AC38" i="2"/>
  <c r="Y38" i="2"/>
  <c r="Z38" i="2" s="1"/>
  <c r="S38" i="2"/>
  <c r="T38" i="2" s="1"/>
  <c r="R38" i="2"/>
  <c r="U38" i="2" s="1"/>
  <c r="AG37" i="2"/>
  <c r="AF37" i="2"/>
  <c r="AD37" i="2"/>
  <c r="Y37" i="2"/>
  <c r="Z37" i="2" s="1"/>
  <c r="S37" i="2"/>
  <c r="T37" i="2" s="1"/>
  <c r="R37" i="2"/>
  <c r="AG36" i="2"/>
  <c r="AF36" i="2"/>
  <c r="AD36" i="2"/>
  <c r="Y36" i="2"/>
  <c r="Z36" i="2" s="1"/>
  <c r="S36" i="2"/>
  <c r="T36" i="2" s="1"/>
  <c r="R36" i="2"/>
  <c r="AG35" i="2"/>
  <c r="AF35" i="2"/>
  <c r="AD35" i="2"/>
  <c r="Y35" i="2"/>
  <c r="Z35" i="2" s="1"/>
  <c r="S35" i="2"/>
  <c r="T35" i="2" s="1"/>
  <c r="R35" i="2"/>
  <c r="AG34" i="2"/>
  <c r="AF34" i="2"/>
  <c r="AD34" i="2"/>
  <c r="Y34" i="2"/>
  <c r="Z34" i="2" s="1"/>
  <c r="S34" i="2"/>
  <c r="T34" i="2" s="1"/>
  <c r="R34" i="2"/>
  <c r="AG33" i="2"/>
  <c r="AF33" i="2"/>
  <c r="AD33" i="2"/>
  <c r="Y33" i="2"/>
  <c r="Z33" i="2" s="1"/>
  <c r="S33" i="2"/>
  <c r="T33" i="2" s="1"/>
  <c r="R33" i="2"/>
  <c r="AG32" i="2"/>
  <c r="AF32" i="2"/>
  <c r="AD32" i="2"/>
  <c r="S32" i="2"/>
  <c r="T32" i="2" s="1"/>
  <c r="R32" i="2"/>
  <c r="AG31" i="2"/>
  <c r="AF31" i="2"/>
  <c r="AD31" i="2"/>
  <c r="AC31" i="2"/>
  <c r="Y31" i="2"/>
  <c r="AB31" i="2" s="1"/>
  <c r="S31" i="2"/>
  <c r="T31" i="2" s="1"/>
  <c r="R31" i="2"/>
  <c r="U31" i="2" s="1"/>
  <c r="AG30" i="2"/>
  <c r="AF30" i="2"/>
  <c r="AD30" i="2"/>
  <c r="Y30" i="2"/>
  <c r="Z30" i="2" s="1"/>
  <c r="S30" i="2"/>
  <c r="T30" i="2" s="1"/>
  <c r="R30" i="2"/>
  <c r="AG29" i="2"/>
  <c r="AF29" i="2"/>
  <c r="AD29" i="2"/>
  <c r="Y29" i="2"/>
  <c r="Z29" i="2" s="1"/>
  <c r="S29" i="2"/>
  <c r="T29" i="2" s="1"/>
  <c r="R29" i="2"/>
  <c r="AG28" i="2"/>
  <c r="AF28" i="2"/>
  <c r="AD28" i="2"/>
  <c r="Y28" i="2"/>
  <c r="Z28" i="2" s="1"/>
  <c r="S28" i="2"/>
  <c r="T28" i="2" s="1"/>
  <c r="R28" i="2"/>
  <c r="AG27" i="2"/>
  <c r="AF27" i="2"/>
  <c r="AD27" i="2"/>
  <c r="S27" i="2"/>
  <c r="T27" i="2" s="1"/>
  <c r="R27" i="2"/>
  <c r="AG26" i="2"/>
  <c r="AF26" i="2"/>
  <c r="AD26" i="2"/>
  <c r="AC26" i="2"/>
  <c r="Y26" i="2"/>
  <c r="AB26" i="2" s="1"/>
  <c r="S26" i="2"/>
  <c r="T26" i="2" s="1"/>
  <c r="R26" i="2"/>
  <c r="U26" i="2" s="1"/>
  <c r="AG25" i="2"/>
  <c r="AF25" i="2"/>
  <c r="AD25" i="2"/>
  <c r="Y25" i="2"/>
  <c r="AB25" i="2" s="1"/>
  <c r="AC25" i="2" s="1"/>
  <c r="S25" i="2"/>
  <c r="T25" i="2" s="1"/>
  <c r="R25" i="2"/>
  <c r="AG24" i="2"/>
  <c r="AF24" i="2"/>
  <c r="AD24" i="2"/>
  <c r="Y24" i="2"/>
  <c r="AB24" i="2" s="1"/>
  <c r="AC24" i="2" s="1"/>
  <c r="S24" i="2"/>
  <c r="T24" i="2" s="1"/>
  <c r="R24" i="2"/>
  <c r="AG23" i="2"/>
  <c r="AF23" i="2"/>
  <c r="AD23" i="2"/>
  <c r="Y23" i="2"/>
  <c r="AB23" i="2" s="1"/>
  <c r="AC23" i="2" s="1"/>
  <c r="S23" i="2"/>
  <c r="T23" i="2" s="1"/>
  <c r="R23" i="2"/>
  <c r="AG22" i="2"/>
  <c r="AF22" i="2"/>
  <c r="AD22" i="2"/>
  <c r="Y22" i="2"/>
  <c r="AB22" i="2" s="1"/>
  <c r="AC22" i="2" s="1"/>
  <c r="S22" i="2"/>
  <c r="T22" i="2" s="1"/>
  <c r="R22" i="2"/>
  <c r="AG21" i="2"/>
  <c r="AF21" i="2"/>
  <c r="AD21" i="2"/>
  <c r="Y21" i="2"/>
  <c r="AB21" i="2" s="1"/>
  <c r="AC21" i="2" s="1"/>
  <c r="S21" i="2"/>
  <c r="T21" i="2" s="1"/>
  <c r="R21" i="2"/>
  <c r="AG20" i="2"/>
  <c r="AF20" i="2"/>
  <c r="AD20" i="2"/>
  <c r="S20" i="2"/>
  <c r="R20" i="2"/>
  <c r="AG19" i="2"/>
  <c r="AF19" i="2"/>
  <c r="AD19" i="2"/>
  <c r="AC19" i="2"/>
  <c r="Y19" i="2"/>
  <c r="S19" i="2"/>
  <c r="T19" i="2" s="1"/>
  <c r="R19" i="2"/>
  <c r="U19" i="2" s="1"/>
  <c r="AG18" i="2"/>
  <c r="AF18" i="2"/>
  <c r="AD18" i="2"/>
  <c r="Y18" i="2"/>
  <c r="S18" i="2"/>
  <c r="T18" i="2" s="1"/>
  <c r="R18" i="2"/>
  <c r="AG17" i="2"/>
  <c r="AF17" i="2"/>
  <c r="AD17" i="2"/>
  <c r="Y17" i="2"/>
  <c r="S17" i="2"/>
  <c r="T17" i="2" s="1"/>
  <c r="R17" i="2"/>
  <c r="AG16" i="2"/>
  <c r="AF16" i="2"/>
  <c r="AD16" i="2"/>
  <c r="S16" i="2"/>
  <c r="T16" i="2" s="1"/>
  <c r="R16" i="2"/>
  <c r="AG15" i="2"/>
  <c r="AF15" i="2"/>
  <c r="AD15" i="2"/>
  <c r="AC15" i="2"/>
  <c r="Y15" i="2"/>
  <c r="AB15" i="2" s="1"/>
  <c r="S15" i="2"/>
  <c r="T15" i="2" s="1"/>
  <c r="R15" i="2"/>
  <c r="U15" i="2" s="1"/>
  <c r="AG14" i="2"/>
  <c r="AF14" i="2"/>
  <c r="AD14" i="2"/>
  <c r="Y14" i="2"/>
  <c r="AB14" i="2" s="1"/>
  <c r="AC14" i="2" s="1"/>
  <c r="S14" i="2"/>
  <c r="T14" i="2" s="1"/>
  <c r="R14" i="2"/>
  <c r="AG13" i="2"/>
  <c r="AF13" i="2"/>
  <c r="AD13" i="2"/>
  <c r="Y13" i="2"/>
  <c r="AB13" i="2" s="1"/>
  <c r="AC13" i="2" s="1"/>
  <c r="S13" i="2"/>
  <c r="T13" i="2" s="1"/>
  <c r="R13" i="2"/>
  <c r="AG12" i="2"/>
  <c r="AF12" i="2"/>
  <c r="AD12" i="2"/>
  <c r="Y12" i="2"/>
  <c r="Z12" i="2" s="1"/>
  <c r="S12" i="2"/>
  <c r="T12" i="2" s="1"/>
  <c r="R12" i="2"/>
  <c r="AG11" i="2"/>
  <c r="AF11" i="2"/>
  <c r="AD11" i="2"/>
  <c r="Y11" i="2"/>
  <c r="Z11" i="2" s="1"/>
  <c r="S11" i="2"/>
  <c r="T11" i="2" s="1"/>
  <c r="R11" i="2"/>
  <c r="AG10" i="2"/>
  <c r="AF10" i="2"/>
  <c r="AD10" i="2"/>
  <c r="Y10" i="2"/>
  <c r="Z10" i="2" s="1"/>
  <c r="S10" i="2"/>
  <c r="T10" i="2" s="1"/>
  <c r="R10" i="2"/>
  <c r="AG9" i="2"/>
  <c r="AF9" i="2"/>
  <c r="AD9" i="2"/>
  <c r="Y9" i="2"/>
  <c r="Z9" i="2" s="1"/>
  <c r="S9" i="2"/>
  <c r="T9" i="2" s="1"/>
  <c r="R9" i="2"/>
  <c r="AG8" i="2"/>
  <c r="AF8" i="2"/>
  <c r="AD8" i="2"/>
  <c r="Y8" i="2"/>
  <c r="Z8" i="2" s="1"/>
  <c r="S8" i="2"/>
  <c r="T8" i="2" s="1"/>
  <c r="R8" i="2"/>
  <c r="AG7" i="2"/>
  <c r="AF7" i="2"/>
  <c r="AD7" i="2"/>
  <c r="Y7" i="2"/>
  <c r="Z7" i="2" s="1"/>
  <c r="S7" i="2"/>
  <c r="T7" i="2" s="1"/>
  <c r="R7" i="2"/>
  <c r="AG6" i="2"/>
  <c r="AF6" i="2"/>
  <c r="AD6" i="2"/>
  <c r="S6" i="2"/>
  <c r="R6" i="2"/>
  <c r="AD273" i="2" l="1"/>
  <c r="AC273" i="2"/>
  <c r="AD270" i="2"/>
  <c r="AC270" i="2"/>
  <c r="AB36" i="5"/>
  <c r="AB82" i="6"/>
  <c r="Z103" i="6"/>
  <c r="AB49" i="6"/>
  <c r="X142" i="6"/>
  <c r="AB39" i="8"/>
  <c r="AB61" i="8"/>
  <c r="AH61" i="8" s="1"/>
  <c r="AH20" i="8"/>
  <c r="AB48" i="8"/>
  <c r="Z80" i="8"/>
  <c r="Z16" i="8"/>
  <c r="AB16" i="8"/>
  <c r="X90" i="8"/>
  <c r="Y6" i="8"/>
  <c r="AC42" i="8"/>
  <c r="AH42" i="8"/>
  <c r="AH27" i="8"/>
  <c r="AC27" i="8"/>
  <c r="AC48" i="8"/>
  <c r="AH48" i="8"/>
  <c r="AC32" i="8"/>
  <c r="AH32" i="8"/>
  <c r="Z70" i="8"/>
  <c r="AB70" i="8"/>
  <c r="AD90" i="8"/>
  <c r="AH80" i="8"/>
  <c r="AC80" i="8"/>
  <c r="AB111" i="6"/>
  <c r="Z111" i="6"/>
  <c r="AC18" i="6"/>
  <c r="AH18" i="6"/>
  <c r="AC34" i="6"/>
  <c r="AH34" i="6"/>
  <c r="AH11" i="6"/>
  <c r="AC11" i="6"/>
  <c r="AC103" i="6"/>
  <c r="AH103" i="6"/>
  <c r="AC27" i="6"/>
  <c r="AH27" i="6"/>
  <c r="AH92" i="6"/>
  <c r="AC92" i="6"/>
  <c r="AC53" i="6"/>
  <c r="AH53" i="6"/>
  <c r="AH55" i="6"/>
  <c r="AC55" i="6"/>
  <c r="AH134" i="6"/>
  <c r="AC134" i="6"/>
  <c r="AB130" i="6"/>
  <c r="Z130" i="6"/>
  <c r="AC82" i="6"/>
  <c r="AH82" i="6"/>
  <c r="AC38" i="6"/>
  <c r="AH38" i="6"/>
  <c r="AH72" i="6"/>
  <c r="AC72" i="6"/>
  <c r="AC116" i="6"/>
  <c r="AH116" i="6"/>
  <c r="AC62" i="6"/>
  <c r="AH62" i="6"/>
  <c r="AC49" i="6"/>
  <c r="AH49" i="6"/>
  <c r="AB22" i="5"/>
  <c r="Z22" i="5"/>
  <c r="AH30" i="5"/>
  <c r="AC30" i="5"/>
  <c r="X81" i="5"/>
  <c r="AC6" i="5"/>
  <c r="AH6" i="5"/>
  <c r="Y81" i="5"/>
  <c r="AH46" i="5"/>
  <c r="AC46" i="5"/>
  <c r="AC36" i="5"/>
  <c r="AH36" i="5"/>
  <c r="AB61" i="5"/>
  <c r="Z61" i="5"/>
  <c r="AB15" i="5"/>
  <c r="Z15" i="5"/>
  <c r="AC77" i="5"/>
  <c r="AB80" i="5"/>
  <c r="AH80" i="5" s="1"/>
  <c r="AH77" i="5"/>
  <c r="AH273" i="2"/>
  <c r="AH270" i="2"/>
  <c r="Z267" i="2"/>
  <c r="AB267" i="2"/>
  <c r="AC267" i="2" s="1"/>
  <c r="X277" i="2"/>
  <c r="Y277" i="2" s="1"/>
  <c r="Z277" i="2" s="1"/>
  <c r="AB113" i="2"/>
  <c r="AC113" i="2" s="1"/>
  <c r="U130" i="2"/>
  <c r="U290" i="2"/>
  <c r="U148" i="2"/>
  <c r="U293" i="2"/>
  <c r="U8" i="2"/>
  <c r="U30" i="2"/>
  <c r="Z101" i="2"/>
  <c r="U234" i="2"/>
  <c r="Z58" i="2"/>
  <c r="Z59" i="2"/>
  <c r="U127" i="2"/>
  <c r="U134" i="2"/>
  <c r="U46" i="2"/>
  <c r="U81" i="2"/>
  <c r="AH105" i="2"/>
  <c r="AH236" i="2"/>
  <c r="U17" i="2"/>
  <c r="U58" i="2"/>
  <c r="AB12" i="2"/>
  <c r="AC12" i="2" s="1"/>
  <c r="U16" i="2"/>
  <c r="Z167" i="2"/>
  <c r="Z243" i="2"/>
  <c r="U45" i="2"/>
  <c r="AB81" i="2"/>
  <c r="AC81" i="2" s="1"/>
  <c r="U126" i="2"/>
  <c r="AB186" i="2"/>
  <c r="AC186" i="2" s="1"/>
  <c r="Z216" i="2"/>
  <c r="AH221" i="2"/>
  <c r="U254" i="2"/>
  <c r="AB190" i="2"/>
  <c r="AC190" i="2" s="1"/>
  <c r="AH227" i="2"/>
  <c r="U291" i="2"/>
  <c r="U107" i="2"/>
  <c r="AB110" i="2"/>
  <c r="AH110" i="2" s="1"/>
  <c r="Z127" i="2"/>
  <c r="U129" i="2"/>
  <c r="Z130" i="2"/>
  <c r="Z133" i="2"/>
  <c r="Z148" i="2"/>
  <c r="AB182" i="2"/>
  <c r="AC182" i="2" s="1"/>
  <c r="U82" i="2"/>
  <c r="U10" i="2"/>
  <c r="U74" i="2"/>
  <c r="U85" i="2"/>
  <c r="U100" i="2"/>
  <c r="U125" i="2"/>
  <c r="Z126" i="2"/>
  <c r="U151" i="2"/>
  <c r="AB210" i="2"/>
  <c r="AC210" i="2" s="1"/>
  <c r="AB211" i="2"/>
  <c r="AC211" i="2" s="1"/>
  <c r="AB212" i="2"/>
  <c r="AH212" i="2" s="1"/>
  <c r="U243" i="2"/>
  <c r="U253" i="2"/>
  <c r="AB8" i="2"/>
  <c r="AC8" i="2" s="1"/>
  <c r="U12" i="2"/>
  <c r="U29" i="2"/>
  <c r="U34" i="2"/>
  <c r="Z46" i="2"/>
  <c r="Z79" i="2"/>
  <c r="AB83" i="2"/>
  <c r="AC83" i="2" s="1"/>
  <c r="U111" i="2"/>
  <c r="AB114" i="2"/>
  <c r="AH114" i="2" s="1"/>
  <c r="U167" i="2"/>
  <c r="AB218" i="2"/>
  <c r="AC218" i="2" s="1"/>
  <c r="Z246" i="2"/>
  <c r="AB249" i="2"/>
  <c r="AC249" i="2" s="1"/>
  <c r="Z294" i="2"/>
  <c r="AB10" i="2"/>
  <c r="AC10" i="2" s="1"/>
  <c r="AB99" i="2"/>
  <c r="AH99" i="2" s="1"/>
  <c r="Z104" i="2"/>
  <c r="AB151" i="2"/>
  <c r="AC151" i="2" s="1"/>
  <c r="Z172" i="2"/>
  <c r="U223" i="2"/>
  <c r="Z236" i="2"/>
  <c r="U252" i="2"/>
  <c r="AB7" i="2"/>
  <c r="AC7" i="2" s="1"/>
  <c r="U9" i="2"/>
  <c r="AB11" i="2"/>
  <c r="AC11" i="2" s="1"/>
  <c r="U21" i="2"/>
  <c r="AB28" i="2"/>
  <c r="AC28" i="2" s="1"/>
  <c r="Z43" i="2"/>
  <c r="Z44" i="2"/>
  <c r="Z47" i="2"/>
  <c r="AB84" i="2"/>
  <c r="AC84" i="2" s="1"/>
  <c r="Z95" i="2"/>
  <c r="AB98" i="2"/>
  <c r="AC98" i="2" s="1"/>
  <c r="Z102" i="2"/>
  <c r="U117" i="2"/>
  <c r="U131" i="2"/>
  <c r="AB145" i="2"/>
  <c r="AC145" i="2" s="1"/>
  <c r="Z146" i="2"/>
  <c r="Z149" i="2"/>
  <c r="U166" i="2"/>
  <c r="Z168" i="2"/>
  <c r="AB183" i="2"/>
  <c r="AC183" i="2" s="1"/>
  <c r="AB191" i="2"/>
  <c r="AC191" i="2" s="1"/>
  <c r="U214" i="2"/>
  <c r="U225" i="2"/>
  <c r="Z226" i="2"/>
  <c r="W233" i="2"/>
  <c r="Y233" i="2" s="1"/>
  <c r="Z233" i="2" s="1"/>
  <c r="AH237" i="2"/>
  <c r="Z250" i="2"/>
  <c r="Z251" i="2"/>
  <c r="U256" i="2"/>
  <c r="U285" i="2"/>
  <c r="Z291" i="2"/>
  <c r="Z292" i="2"/>
  <c r="U128" i="2"/>
  <c r="W223" i="2"/>
  <c r="W293" i="2"/>
  <c r="Y293" i="2" s="1"/>
  <c r="AB293" i="2" s="1"/>
  <c r="AC293" i="2" s="1"/>
  <c r="U7" i="2"/>
  <c r="AB9" i="2"/>
  <c r="AC9" i="2" s="1"/>
  <c r="U11" i="2"/>
  <c r="U18" i="2"/>
  <c r="U22" i="2"/>
  <c r="U24" i="2"/>
  <c r="AB33" i="2"/>
  <c r="W39" i="2"/>
  <c r="U48" i="2"/>
  <c r="Z131" i="2"/>
  <c r="U136" i="2"/>
  <c r="U138" i="2"/>
  <c r="U140" i="2"/>
  <c r="U142" i="2"/>
  <c r="U145" i="2"/>
  <c r="Z153" i="2"/>
  <c r="Z166" i="2"/>
  <c r="U168" i="2"/>
  <c r="AB179" i="2"/>
  <c r="AC179" i="2" s="1"/>
  <c r="AB187" i="2"/>
  <c r="AC187" i="2" s="1"/>
  <c r="U215" i="2"/>
  <c r="U238" i="2"/>
  <c r="U244" i="2"/>
  <c r="Z245" i="2"/>
  <c r="AB253" i="2"/>
  <c r="AC253" i="2" s="1"/>
  <c r="U260" i="2"/>
  <c r="W298" i="2"/>
  <c r="Y298" i="2" s="1"/>
  <c r="Z298" i="2" s="1"/>
  <c r="U108" i="2"/>
  <c r="U89" i="2"/>
  <c r="Z129" i="2"/>
  <c r="AB129" i="2"/>
  <c r="AC129" i="2" s="1"/>
  <c r="Z185" i="2"/>
  <c r="AB185" i="2"/>
  <c r="AC185" i="2" s="1"/>
  <c r="Z26" i="2"/>
  <c r="AB30" i="2"/>
  <c r="AC30" i="2" s="1"/>
  <c r="Z31" i="2"/>
  <c r="AB38" i="2"/>
  <c r="AH38" i="2" s="1"/>
  <c r="U43" i="2"/>
  <c r="W61" i="2"/>
  <c r="Z74" i="2"/>
  <c r="Z78" i="2"/>
  <c r="W80" i="2"/>
  <c r="Z91" i="2"/>
  <c r="Z94" i="2"/>
  <c r="AB214" i="2"/>
  <c r="AC214" i="2" s="1"/>
  <c r="Z214" i="2"/>
  <c r="U35" i="2"/>
  <c r="U86" i="2"/>
  <c r="AB234" i="2"/>
  <c r="AC234" i="2" s="1"/>
  <c r="Z234" i="2"/>
  <c r="Z241" i="2"/>
  <c r="AB241" i="2"/>
  <c r="AH241" i="2" s="1"/>
  <c r="AB254" i="2"/>
  <c r="AC254" i="2" s="1"/>
  <c r="Z254" i="2"/>
  <c r="Z25" i="2"/>
  <c r="Z13" i="2"/>
  <c r="Z14" i="2"/>
  <c r="Z15" i="2"/>
  <c r="U23" i="2"/>
  <c r="W27" i="2"/>
  <c r="AB29" i="2"/>
  <c r="AC29" i="2" s="1"/>
  <c r="AB34" i="2"/>
  <c r="AC34" i="2" s="1"/>
  <c r="AB36" i="2"/>
  <c r="AC36" i="2" s="1"/>
  <c r="U37" i="2"/>
  <c r="AB37" i="2"/>
  <c r="AC37" i="2" s="1"/>
  <c r="U39" i="2"/>
  <c r="X39" i="2" s="1"/>
  <c r="U59" i="2"/>
  <c r="U61" i="2"/>
  <c r="AB75" i="2"/>
  <c r="AH75" i="2" s="1"/>
  <c r="U78" i="2"/>
  <c r="AB85" i="2"/>
  <c r="AC85" i="2" s="1"/>
  <c r="AB87" i="2"/>
  <c r="AC87" i="2" s="1"/>
  <c r="AB88" i="2"/>
  <c r="AH88" i="2" s="1"/>
  <c r="Z90" i="2"/>
  <c r="Z93" i="2"/>
  <c r="U97" i="2"/>
  <c r="AB107" i="2"/>
  <c r="AC107" i="2" s="1"/>
  <c r="Z116" i="2"/>
  <c r="Z147" i="2"/>
  <c r="AB147" i="2"/>
  <c r="AC147" i="2" s="1"/>
  <c r="AB150" i="2"/>
  <c r="AC150" i="2" s="1"/>
  <c r="Z150" i="2"/>
  <c r="Z171" i="2"/>
  <c r="AB171" i="2"/>
  <c r="AC171" i="2" s="1"/>
  <c r="Z181" i="2"/>
  <c r="AB181" i="2"/>
  <c r="AC181" i="2" s="1"/>
  <c r="Z189" i="2"/>
  <c r="AB189" i="2"/>
  <c r="AC189" i="2" s="1"/>
  <c r="W20" i="2"/>
  <c r="U25" i="2"/>
  <c r="U28" i="2"/>
  <c r="U33" i="2"/>
  <c r="U36" i="2"/>
  <c r="W76" i="2"/>
  <c r="Y76" i="2" s="1"/>
  <c r="Z76" i="2" s="1"/>
  <c r="U84" i="2"/>
  <c r="U87" i="2"/>
  <c r="AB163" i="2"/>
  <c r="AC163" i="2" s="1"/>
  <c r="Z163" i="2"/>
  <c r="AB224" i="2"/>
  <c r="AC224" i="2" s="1"/>
  <c r="Z224" i="2"/>
  <c r="AB247" i="2"/>
  <c r="AH247" i="2" s="1"/>
  <c r="Z247" i="2"/>
  <c r="W213" i="2"/>
  <c r="Y213" i="2" s="1"/>
  <c r="AB213" i="2" s="1"/>
  <c r="AC213" i="2" s="1"/>
  <c r="U217" i="2"/>
  <c r="W238" i="2"/>
  <c r="Y238" i="2" s="1"/>
  <c r="Z238" i="2" s="1"/>
  <c r="U245" i="2"/>
  <c r="U250" i="2"/>
  <c r="W256" i="2"/>
  <c r="Y256" i="2" s="1"/>
  <c r="AB256" i="2" s="1"/>
  <c r="AC256" i="2" s="1"/>
  <c r="AH261" i="2"/>
  <c r="U294" i="2"/>
  <c r="U132" i="2"/>
  <c r="U154" i="2"/>
  <c r="U173" i="2"/>
  <c r="U178" i="2"/>
  <c r="AB180" i="2"/>
  <c r="AC180" i="2" s="1"/>
  <c r="AB184" i="2"/>
  <c r="AC184" i="2" s="1"/>
  <c r="AB188" i="2"/>
  <c r="AC188" i="2" s="1"/>
  <c r="AH216" i="2"/>
  <c r="U249" i="2"/>
  <c r="U261" i="2"/>
  <c r="U262" i="2"/>
  <c r="AB125" i="2"/>
  <c r="AC125" i="2" s="1"/>
  <c r="U147" i="2"/>
  <c r="W209" i="2"/>
  <c r="AH262" i="2"/>
  <c r="U296" i="2"/>
  <c r="U299" i="2"/>
  <c r="AH21" i="2"/>
  <c r="AH24" i="2"/>
  <c r="Z86" i="2"/>
  <c r="AB86" i="2"/>
  <c r="AC86" i="2" s="1"/>
  <c r="AB92" i="2"/>
  <c r="AC92" i="2" s="1"/>
  <c r="Z92" i="2"/>
  <c r="U13" i="2"/>
  <c r="U14" i="2"/>
  <c r="Z21" i="2"/>
  <c r="Z22" i="2"/>
  <c r="Z23" i="2"/>
  <c r="Z24" i="2"/>
  <c r="AH25" i="2"/>
  <c r="W32" i="2"/>
  <c r="AB35" i="2"/>
  <c r="AC35" i="2" s="1"/>
  <c r="U40" i="2"/>
  <c r="AH44" i="2"/>
  <c r="AB60" i="2"/>
  <c r="AH60" i="2" s="1"/>
  <c r="Z60" i="2"/>
  <c r="U76" i="2"/>
  <c r="Z82" i="2"/>
  <c r="AB82" i="2"/>
  <c r="AC82" i="2" s="1"/>
  <c r="U83" i="2"/>
  <c r="R303" i="2"/>
  <c r="W16" i="2"/>
  <c r="W42" i="2"/>
  <c r="AB45" i="2"/>
  <c r="AC45" i="2" s="1"/>
  <c r="Z45" i="2"/>
  <c r="Z97" i="2"/>
  <c r="AB97" i="2"/>
  <c r="AC97" i="2" s="1"/>
  <c r="U98" i="2"/>
  <c r="AH15" i="2"/>
  <c r="AH26" i="2"/>
  <c r="AH47" i="2"/>
  <c r="AB77" i="2"/>
  <c r="AC77" i="2" s="1"/>
  <c r="Z77" i="2"/>
  <c r="AH127" i="2"/>
  <c r="AH131" i="2"/>
  <c r="AH133" i="2"/>
  <c r="AH46" i="2"/>
  <c r="W57" i="2"/>
  <c r="AH58" i="2"/>
  <c r="U62" i="2"/>
  <c r="U64" i="2"/>
  <c r="U66" i="2"/>
  <c r="W89" i="2"/>
  <c r="AH90" i="2"/>
  <c r="U93" i="2"/>
  <c r="AH94" i="2"/>
  <c r="W100" i="2"/>
  <c r="AH101" i="2"/>
  <c r="Z103" i="2"/>
  <c r="U104" i="2"/>
  <c r="U109" i="2"/>
  <c r="W111" i="2"/>
  <c r="W124" i="2"/>
  <c r="Z128" i="2"/>
  <c r="AH128" i="2"/>
  <c r="Z132" i="2"/>
  <c r="AH132" i="2"/>
  <c r="W134" i="2"/>
  <c r="U146" i="2"/>
  <c r="U149" i="2"/>
  <c r="AH43" i="2"/>
  <c r="U44" i="2"/>
  <c r="W48" i="2"/>
  <c r="U50" i="2"/>
  <c r="U52" i="2"/>
  <c r="U54" i="2"/>
  <c r="X57" i="2"/>
  <c r="AH59" i="2"/>
  <c r="Z68" i="2"/>
  <c r="U71" i="2"/>
  <c r="U77" i="2"/>
  <c r="AH78" i="2"/>
  <c r="U92" i="2"/>
  <c r="AH93" i="2"/>
  <c r="U103" i="2"/>
  <c r="AH104" i="2"/>
  <c r="U106" i="2"/>
  <c r="W117" i="2"/>
  <c r="U119" i="2"/>
  <c r="U121" i="2"/>
  <c r="W144" i="2"/>
  <c r="AH146" i="2"/>
  <c r="U150" i="2"/>
  <c r="Z176" i="2"/>
  <c r="AB176" i="2"/>
  <c r="AC176" i="2" s="1"/>
  <c r="W69" i="2"/>
  <c r="Y69" i="2" s="1"/>
  <c r="Z69" i="2" s="1"/>
  <c r="W73" i="2"/>
  <c r="AH74" i="2"/>
  <c r="W96" i="2"/>
  <c r="AH126" i="2"/>
  <c r="AH130" i="2"/>
  <c r="AH148" i="2"/>
  <c r="AH149" i="2"/>
  <c r="Z175" i="2"/>
  <c r="AB175" i="2"/>
  <c r="AC175" i="2" s="1"/>
  <c r="U197" i="2"/>
  <c r="U202" i="2"/>
  <c r="AB225" i="2"/>
  <c r="AC225" i="2" s="1"/>
  <c r="Z225" i="2"/>
  <c r="Z229" i="2"/>
  <c r="AB229" i="2"/>
  <c r="AC229" i="2" s="1"/>
  <c r="AH153" i="2"/>
  <c r="AH166" i="2"/>
  <c r="AH167" i="2"/>
  <c r="U170" i="2"/>
  <c r="U175" i="2"/>
  <c r="U176" i="2"/>
  <c r="W193" i="2"/>
  <c r="U196" i="2"/>
  <c r="U200" i="2"/>
  <c r="AB215" i="2"/>
  <c r="AC215" i="2" s="1"/>
  <c r="Z215" i="2"/>
  <c r="AB244" i="2"/>
  <c r="AC244" i="2" s="1"/>
  <c r="Z244" i="2"/>
  <c r="AB255" i="2"/>
  <c r="AH255" i="2" s="1"/>
  <c r="Z255" i="2"/>
  <c r="AB257" i="2"/>
  <c r="AC257" i="2" s="1"/>
  <c r="Z257" i="2"/>
  <c r="AH260" i="2"/>
  <c r="W154" i="2"/>
  <c r="U156" i="2"/>
  <c r="U158" i="2"/>
  <c r="U160" i="2"/>
  <c r="U162" i="2"/>
  <c r="W165" i="2"/>
  <c r="AH172" i="2"/>
  <c r="U174" i="2"/>
  <c r="U195" i="2"/>
  <c r="U199" i="2"/>
  <c r="AB203" i="2"/>
  <c r="AC203" i="2" s="1"/>
  <c r="AB204" i="2"/>
  <c r="AC204" i="2" s="1"/>
  <c r="AB205" i="2"/>
  <c r="AC205" i="2" s="1"/>
  <c r="AB206" i="2"/>
  <c r="AC206" i="2" s="1"/>
  <c r="AB207" i="2"/>
  <c r="AC207" i="2" s="1"/>
  <c r="AH222" i="2"/>
  <c r="AH226" i="2"/>
  <c r="AB230" i="2"/>
  <c r="AC230" i="2" s="1"/>
  <c r="Z230" i="2"/>
  <c r="U251" i="2"/>
  <c r="W178" i="2"/>
  <c r="U194" i="2"/>
  <c r="U198" i="2"/>
  <c r="AB235" i="2"/>
  <c r="AC235" i="2" s="1"/>
  <c r="Z235" i="2"/>
  <c r="W242" i="2"/>
  <c r="Y242" i="2" s="1"/>
  <c r="AH251" i="2"/>
  <c r="AB252" i="2"/>
  <c r="AC252" i="2" s="1"/>
  <c r="Z252" i="2"/>
  <c r="AB290" i="2"/>
  <c r="AC290" i="2" s="1"/>
  <c r="Z290" i="2"/>
  <c r="U221" i="2"/>
  <c r="U224" i="2"/>
  <c r="U226" i="2"/>
  <c r="U230" i="2"/>
  <c r="U246" i="2"/>
  <c r="AH246" i="2"/>
  <c r="AH264" i="2"/>
  <c r="U265" i="2"/>
  <c r="W285" i="2"/>
  <c r="AH299" i="2"/>
  <c r="W217" i="2"/>
  <c r="Y217" i="2" s="1"/>
  <c r="Z217" i="2" s="1"/>
  <c r="U220" i="2"/>
  <c r="Z227" i="2"/>
  <c r="U228" i="2"/>
  <c r="U236" i="2"/>
  <c r="Z237" i="2"/>
  <c r="U257" i="2"/>
  <c r="U209" i="2"/>
  <c r="U218" i="2"/>
  <c r="U235" i="2"/>
  <c r="U239" i="2"/>
  <c r="AB239" i="2"/>
  <c r="AC239" i="2" s="1"/>
  <c r="U240" i="2"/>
  <c r="AB240" i="2"/>
  <c r="AC240" i="2" s="1"/>
  <c r="AH250" i="2"/>
  <c r="W259" i="2"/>
  <c r="Y259" i="2" s="1"/>
  <c r="AB259" i="2" s="1"/>
  <c r="AH294" i="2"/>
  <c r="W6" i="2"/>
  <c r="AH14" i="2"/>
  <c r="Z19" i="2"/>
  <c r="AB19" i="2"/>
  <c r="AH19" i="2" s="1"/>
  <c r="AH23" i="2"/>
  <c r="U27" i="2"/>
  <c r="AH31" i="2"/>
  <c r="U63" i="2"/>
  <c r="U65" i="2"/>
  <c r="U91" i="2"/>
  <c r="U102" i="2"/>
  <c r="AH103" i="2"/>
  <c r="U49" i="2"/>
  <c r="U51" i="2"/>
  <c r="U53" i="2"/>
  <c r="U55" i="2"/>
  <c r="U70" i="2"/>
  <c r="U90" i="2"/>
  <c r="AH91" i="2"/>
  <c r="U94" i="2"/>
  <c r="U101" i="2"/>
  <c r="AH102" i="2"/>
  <c r="AH68" i="2"/>
  <c r="AH95" i="2"/>
  <c r="S302" i="2"/>
  <c r="T6" i="2"/>
  <c r="T302" i="2" s="1"/>
  <c r="Z17" i="2"/>
  <c r="AB17" i="2"/>
  <c r="AH13" i="2"/>
  <c r="Z18" i="2"/>
  <c r="AB18" i="2"/>
  <c r="X20" i="2"/>
  <c r="AH22" i="2"/>
  <c r="AH79" i="2"/>
  <c r="T20" i="2"/>
  <c r="U20" i="2" s="1"/>
  <c r="U32" i="2"/>
  <c r="AB40" i="2"/>
  <c r="AB41" i="2"/>
  <c r="AH41" i="2" s="1"/>
  <c r="AB49" i="2"/>
  <c r="AB50" i="2"/>
  <c r="AB51" i="2"/>
  <c r="AB52" i="2"/>
  <c r="AB53" i="2"/>
  <c r="AB54" i="2"/>
  <c r="AB55" i="2"/>
  <c r="AB56" i="2"/>
  <c r="AH56" i="2" s="1"/>
  <c r="T57" i="2"/>
  <c r="U57" i="2" s="1"/>
  <c r="AB62" i="2"/>
  <c r="AB63" i="2"/>
  <c r="AB64" i="2"/>
  <c r="AB65" i="2"/>
  <c r="AB66" i="2"/>
  <c r="AB67" i="2"/>
  <c r="AH67" i="2" s="1"/>
  <c r="U69" i="2"/>
  <c r="AB70" i="2"/>
  <c r="AB71" i="2"/>
  <c r="AB72" i="2"/>
  <c r="AH72" i="2" s="1"/>
  <c r="U80" i="2"/>
  <c r="U96" i="2"/>
  <c r="W106" i="2"/>
  <c r="Y106" i="2" s="1"/>
  <c r="AB108" i="2"/>
  <c r="AB112" i="2"/>
  <c r="AC112" i="2" s="1"/>
  <c r="U113" i="2"/>
  <c r="U135" i="2"/>
  <c r="U137" i="2"/>
  <c r="U139" i="2"/>
  <c r="U141" i="2"/>
  <c r="U42" i="2"/>
  <c r="U73" i="2"/>
  <c r="X73" i="2" s="1"/>
  <c r="AH115" i="2"/>
  <c r="AH116" i="2"/>
  <c r="U118" i="2"/>
  <c r="U120" i="2"/>
  <c r="U122" i="2"/>
  <c r="U155" i="2"/>
  <c r="U157" i="2"/>
  <c r="U159" i="2"/>
  <c r="U161" i="2"/>
  <c r="U163" i="2"/>
  <c r="Z105" i="2"/>
  <c r="AB109" i="2"/>
  <c r="AC109" i="2" s="1"/>
  <c r="U112" i="2"/>
  <c r="Z115" i="2"/>
  <c r="Z118" i="2"/>
  <c r="AB118" i="2"/>
  <c r="AC118" i="2" s="1"/>
  <c r="U115" i="2"/>
  <c r="AB119" i="2"/>
  <c r="AC119" i="2" s="1"/>
  <c r="AB120" i="2"/>
  <c r="AC120" i="2" s="1"/>
  <c r="AB121" i="2"/>
  <c r="AC121" i="2" s="1"/>
  <c r="AB122" i="2"/>
  <c r="AC122" i="2" s="1"/>
  <c r="AB123" i="2"/>
  <c r="AH123" i="2" s="1"/>
  <c r="AB135" i="2"/>
  <c r="AC135" i="2" s="1"/>
  <c r="AB136" i="2"/>
  <c r="AC136" i="2" s="1"/>
  <c r="AB137" i="2"/>
  <c r="AC137" i="2" s="1"/>
  <c r="AB138" i="2"/>
  <c r="AC138" i="2" s="1"/>
  <c r="AB139" i="2"/>
  <c r="AC139" i="2" s="1"/>
  <c r="AB140" i="2"/>
  <c r="AC140" i="2" s="1"/>
  <c r="AB141" i="2"/>
  <c r="AC141" i="2" s="1"/>
  <c r="AB142" i="2"/>
  <c r="AC142" i="2" s="1"/>
  <c r="AB143" i="2"/>
  <c r="AH143" i="2" s="1"/>
  <c r="AB155" i="2"/>
  <c r="AC155" i="2" s="1"/>
  <c r="AB156" i="2"/>
  <c r="AC156" i="2" s="1"/>
  <c r="AB157" i="2"/>
  <c r="AC157" i="2" s="1"/>
  <c r="AB158" i="2"/>
  <c r="AC158" i="2" s="1"/>
  <c r="AB159" i="2"/>
  <c r="AC159" i="2" s="1"/>
  <c r="AB160" i="2"/>
  <c r="AC160" i="2" s="1"/>
  <c r="AB161" i="2"/>
  <c r="AC161" i="2" s="1"/>
  <c r="AB162" i="2"/>
  <c r="AC162" i="2" s="1"/>
  <c r="AB164" i="2"/>
  <c r="AH164" i="2" s="1"/>
  <c r="AH168" i="2"/>
  <c r="AB170" i="2"/>
  <c r="AC170" i="2" s="1"/>
  <c r="U171" i="2"/>
  <c r="AB174" i="2"/>
  <c r="U124" i="2"/>
  <c r="U144" i="2"/>
  <c r="U165" i="2"/>
  <c r="AH169" i="2"/>
  <c r="U169" i="2"/>
  <c r="Z169" i="2"/>
  <c r="W173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AB195" i="2"/>
  <c r="AC195" i="2" s="1"/>
  <c r="Z195" i="2"/>
  <c r="AB199" i="2"/>
  <c r="AC199" i="2" s="1"/>
  <c r="Z199" i="2"/>
  <c r="U210" i="2"/>
  <c r="U211" i="2"/>
  <c r="AH219" i="2"/>
  <c r="AB194" i="2"/>
  <c r="AC194" i="2" s="1"/>
  <c r="Z194" i="2"/>
  <c r="AB198" i="2"/>
  <c r="AC198" i="2" s="1"/>
  <c r="Z198" i="2"/>
  <c r="AB197" i="2"/>
  <c r="AC197" i="2" s="1"/>
  <c r="Z197" i="2"/>
  <c r="AB201" i="2"/>
  <c r="AH201" i="2" s="1"/>
  <c r="Z201" i="2"/>
  <c r="W202" i="2"/>
  <c r="AB177" i="2"/>
  <c r="AH177" i="2" s="1"/>
  <c r="Z177" i="2"/>
  <c r="AB196" i="2"/>
  <c r="AC196" i="2" s="1"/>
  <c r="Z196" i="2"/>
  <c r="AB200" i="2"/>
  <c r="AC200" i="2" s="1"/>
  <c r="Z200" i="2"/>
  <c r="U203" i="2"/>
  <c r="U204" i="2"/>
  <c r="U205" i="2"/>
  <c r="U206" i="2"/>
  <c r="U207" i="2"/>
  <c r="AB208" i="2"/>
  <c r="AH208" i="2" s="1"/>
  <c r="Z208" i="2"/>
  <c r="W220" i="2"/>
  <c r="Y220" i="2" s="1"/>
  <c r="AB265" i="2"/>
  <c r="AC265" i="2" s="1"/>
  <c r="AH292" i="2"/>
  <c r="Z296" i="2"/>
  <c r="AB296" i="2"/>
  <c r="AH296" i="2" s="1"/>
  <c r="U193" i="2"/>
  <c r="U213" i="2"/>
  <c r="Z219" i="2"/>
  <c r="Z221" i="2"/>
  <c r="W228" i="2"/>
  <c r="Y228" i="2" s="1"/>
  <c r="U231" i="2"/>
  <c r="AB231" i="2"/>
  <c r="AC231" i="2" s="1"/>
  <c r="AB232" i="2"/>
  <c r="AH232" i="2" s="1"/>
  <c r="AH243" i="2"/>
  <c r="U233" i="2"/>
  <c r="W248" i="2"/>
  <c r="U248" i="2"/>
  <c r="AD288" i="2"/>
  <c r="Z222" i="2"/>
  <c r="U229" i="2"/>
  <c r="AH245" i="2"/>
  <c r="U242" i="2"/>
  <c r="Z286" i="2"/>
  <c r="AB286" i="2"/>
  <c r="AC286" i="2" s="1"/>
  <c r="U287" i="2"/>
  <c r="U289" i="2"/>
  <c r="AH291" i="2"/>
  <c r="AD300" i="2"/>
  <c r="Z258" i="2"/>
  <c r="AB258" i="2"/>
  <c r="AH258" i="2" s="1"/>
  <c r="Z297" i="2"/>
  <c r="AB297" i="2"/>
  <c r="AH297" i="2" s="1"/>
  <c r="U259" i="2"/>
  <c r="U286" i="2"/>
  <c r="Z287" i="2"/>
  <c r="AB287" i="2"/>
  <c r="AC287" i="2" s="1"/>
  <c r="W289" i="2"/>
  <c r="AB301" i="2"/>
  <c r="AC301" i="2" s="1"/>
  <c r="Z301" i="2"/>
  <c r="Z260" i="2"/>
  <c r="Z261" i="2"/>
  <c r="Z262" i="2"/>
  <c r="Z264" i="2"/>
  <c r="Z299" i="2"/>
  <c r="U298" i="2"/>
  <c r="U301" i="2"/>
  <c r="AC61" i="8" l="1"/>
  <c r="AH39" i="8"/>
  <c r="AC39" i="8"/>
  <c r="AC16" i="8"/>
  <c r="AH16" i="8"/>
  <c r="AC70" i="8"/>
  <c r="AH70" i="8"/>
  <c r="Y90" i="8"/>
  <c r="Z6" i="8"/>
  <c r="AB6" i="8"/>
  <c r="AB136" i="6"/>
  <c r="AH136" i="6" s="1"/>
  <c r="AC111" i="6"/>
  <c r="AH111" i="6"/>
  <c r="Y142" i="6"/>
  <c r="AH130" i="6"/>
  <c r="AC130" i="6"/>
  <c r="AC80" i="5"/>
  <c r="AH15" i="5"/>
  <c r="AC15" i="5"/>
  <c r="AH61" i="5"/>
  <c r="AC61" i="5"/>
  <c r="AC22" i="5"/>
  <c r="AH22" i="5"/>
  <c r="AD267" i="2"/>
  <c r="AH267" i="2"/>
  <c r="AB277" i="2"/>
  <c r="AH277" i="2" s="1"/>
  <c r="AC277" i="2"/>
  <c r="X285" i="2"/>
  <c r="Y285" i="2" s="1"/>
  <c r="Z285" i="2" s="1"/>
  <c r="X16" i="2"/>
  <c r="Y16" i="2" s="1"/>
  <c r="Z16" i="2" s="1"/>
  <c r="X289" i="2"/>
  <c r="Y289" i="2" s="1"/>
  <c r="Z289" i="2" s="1"/>
  <c r="AH190" i="2"/>
  <c r="AH184" i="2"/>
  <c r="AH113" i="2"/>
  <c r="AH28" i="2"/>
  <c r="AH150" i="2"/>
  <c r="AH171" i="2"/>
  <c r="AH163" i="2"/>
  <c r="X111" i="2"/>
  <c r="Y111" i="2" s="1"/>
  <c r="AB111" i="2" s="1"/>
  <c r="AH244" i="2"/>
  <c r="AH87" i="2"/>
  <c r="AH254" i="2"/>
  <c r="AB238" i="2"/>
  <c r="AC238" i="2" s="1"/>
  <c r="AH83" i="2"/>
  <c r="AH211" i="2"/>
  <c r="AH249" i="2"/>
  <c r="AH230" i="2"/>
  <c r="AH203" i="2"/>
  <c r="X27" i="2"/>
  <c r="Y27" i="2" s="1"/>
  <c r="Z27" i="2" s="1"/>
  <c r="AH151" i="2"/>
  <c r="AH10" i="2"/>
  <c r="AH214" i="2"/>
  <c r="Y39" i="2"/>
  <c r="Z39" i="2" s="1"/>
  <c r="AH81" i="2"/>
  <c r="AB298" i="2"/>
  <c r="AC298" i="2" s="1"/>
  <c r="AH182" i="2"/>
  <c r="AH252" i="2"/>
  <c r="AH215" i="2"/>
  <c r="AH8" i="2"/>
  <c r="AH257" i="2"/>
  <c r="AB76" i="2"/>
  <c r="AC76" i="2" s="1"/>
  <c r="X223" i="2"/>
  <c r="Y223" i="2" s="1"/>
  <c r="AB223" i="2" s="1"/>
  <c r="AH147" i="2"/>
  <c r="AH239" i="2"/>
  <c r="AB233" i="2"/>
  <c r="AH233" i="2" s="1"/>
  <c r="AH213" i="2"/>
  <c r="AH290" i="2"/>
  <c r="AH186" i="2"/>
  <c r="AH180" i="2"/>
  <c r="AH86" i="2"/>
  <c r="AH12" i="2"/>
  <c r="AH7" i="2"/>
  <c r="Z213" i="2"/>
  <c r="AH92" i="2"/>
  <c r="AH189" i="2"/>
  <c r="AH253" i="2"/>
  <c r="AH207" i="2"/>
  <c r="X96" i="2"/>
  <c r="Y96" i="2" s="1"/>
  <c r="AB96" i="2" s="1"/>
  <c r="Z256" i="2"/>
  <c r="AH191" i="2"/>
  <c r="AH185" i="2"/>
  <c r="AH179" i="2"/>
  <c r="AH129" i="2"/>
  <c r="AH98" i="2"/>
  <c r="AH210" i="2"/>
  <c r="AH218" i="2"/>
  <c r="AH188" i="2"/>
  <c r="AH30" i="2"/>
  <c r="AH9" i="2"/>
  <c r="AH77" i="2"/>
  <c r="AH187" i="2"/>
  <c r="AH183" i="2"/>
  <c r="AH29" i="2"/>
  <c r="AH206" i="2"/>
  <c r="AH145" i="2"/>
  <c r="AH11" i="2"/>
  <c r="AH234" i="2"/>
  <c r="AH107" i="2"/>
  <c r="AH231" i="2"/>
  <c r="AH265" i="2"/>
  <c r="X173" i="2"/>
  <c r="Y173" i="2" s="1"/>
  <c r="AH140" i="2"/>
  <c r="AH170" i="2"/>
  <c r="Y73" i="2"/>
  <c r="AB73" i="2" s="1"/>
  <c r="X100" i="2"/>
  <c r="Y100" i="2" s="1"/>
  <c r="AH36" i="2"/>
  <c r="AH33" i="2"/>
  <c r="AC33" i="2"/>
  <c r="AH195" i="2"/>
  <c r="AH112" i="2"/>
  <c r="AH293" i="2"/>
  <c r="AH301" i="2"/>
  <c r="AH229" i="2"/>
  <c r="AH205" i="2"/>
  <c r="X124" i="2"/>
  <c r="Y124" i="2" s="1"/>
  <c r="Y20" i="2"/>
  <c r="Z20" i="2" s="1"/>
  <c r="X209" i="2"/>
  <c r="Y209" i="2" s="1"/>
  <c r="Z209" i="2" s="1"/>
  <c r="Z293" i="2"/>
  <c r="Y57" i="2"/>
  <c r="AH84" i="2"/>
  <c r="Z259" i="2"/>
  <c r="AH198" i="2"/>
  <c r="AH204" i="2"/>
  <c r="X144" i="2"/>
  <c r="Y144" i="2" s="1"/>
  <c r="AH121" i="2"/>
  <c r="AH225" i="2"/>
  <c r="AH125" i="2"/>
  <c r="AH82" i="2"/>
  <c r="AH224" i="2"/>
  <c r="X202" i="2"/>
  <c r="Y202" i="2" s="1"/>
  <c r="X134" i="2"/>
  <c r="Y134" i="2" s="1"/>
  <c r="Z134" i="2" s="1"/>
  <c r="X32" i="2"/>
  <c r="Y32" i="2" s="1"/>
  <c r="X61" i="2"/>
  <c r="Y61" i="2" s="1"/>
  <c r="Z61" i="2" s="1"/>
  <c r="AH181" i="2"/>
  <c r="X89" i="2"/>
  <c r="Y89" i="2" s="1"/>
  <c r="Z89" i="2" s="1"/>
  <c r="AH256" i="2"/>
  <c r="AH34" i="2"/>
  <c r="AH85" i="2"/>
  <c r="X248" i="2"/>
  <c r="Y248" i="2" s="1"/>
  <c r="AH176" i="2"/>
  <c r="AH37" i="2"/>
  <c r="AH97" i="2"/>
  <c r="AH240" i="2"/>
  <c r="X193" i="2"/>
  <c r="Y193" i="2" s="1"/>
  <c r="AB193" i="2" s="1"/>
  <c r="AH199" i="2"/>
  <c r="AB217" i="2"/>
  <c r="AC217" i="2" s="1"/>
  <c r="X178" i="2"/>
  <c r="Y178" i="2" s="1"/>
  <c r="Z178" i="2" s="1"/>
  <c r="AH136" i="2"/>
  <c r="X117" i="2"/>
  <c r="Y117" i="2" s="1"/>
  <c r="Z117" i="2" s="1"/>
  <c r="X42" i="2"/>
  <c r="Y42" i="2" s="1"/>
  <c r="AB42" i="2" s="1"/>
  <c r="X48" i="2"/>
  <c r="Y48" i="2" s="1"/>
  <c r="Z48" i="2" s="1"/>
  <c r="AB69" i="2"/>
  <c r="AB242" i="2"/>
  <c r="Z242" i="2"/>
  <c r="X154" i="2"/>
  <c r="Y154" i="2" s="1"/>
  <c r="AB154" i="2" s="1"/>
  <c r="AH287" i="2"/>
  <c r="AH235" i="2"/>
  <c r="AH200" i="2"/>
  <c r="AH197" i="2"/>
  <c r="X80" i="2"/>
  <c r="Y80" i="2" s="1"/>
  <c r="AB80" i="2" s="1"/>
  <c r="AH175" i="2"/>
  <c r="AH45" i="2"/>
  <c r="AH35" i="2"/>
  <c r="AD295" i="2"/>
  <c r="AD302" i="2" s="1"/>
  <c r="AC296" i="2"/>
  <c r="AH194" i="2"/>
  <c r="AH156" i="2"/>
  <c r="AH142" i="2"/>
  <c r="AH71" i="2"/>
  <c r="AC71" i="2"/>
  <c r="AH66" i="2"/>
  <c r="AC66" i="2"/>
  <c r="AH62" i="2"/>
  <c r="AC62" i="2"/>
  <c r="AH54" i="2"/>
  <c r="AC54" i="2"/>
  <c r="AH50" i="2"/>
  <c r="AC50" i="2"/>
  <c r="U6" i="2"/>
  <c r="X6" i="2" s="1"/>
  <c r="Y6" i="2" s="1"/>
  <c r="AH259" i="2"/>
  <c r="AC259" i="2"/>
  <c r="AB228" i="2"/>
  <c r="Z228" i="2"/>
  <c r="AH196" i="2"/>
  <c r="AH162" i="2"/>
  <c r="AH159" i="2"/>
  <c r="AH155" i="2"/>
  <c r="AH120" i="2"/>
  <c r="AH141" i="2"/>
  <c r="AH137" i="2"/>
  <c r="AH70" i="2"/>
  <c r="AC70" i="2"/>
  <c r="AH65" i="2"/>
  <c r="AC65" i="2"/>
  <c r="AH53" i="2"/>
  <c r="AC53" i="2"/>
  <c r="AH49" i="2"/>
  <c r="AC49" i="2"/>
  <c r="AH18" i="2"/>
  <c r="AC18" i="2"/>
  <c r="AH17" i="2"/>
  <c r="AC17" i="2"/>
  <c r="AH109" i="2"/>
  <c r="AH286" i="2"/>
  <c r="AB220" i="2"/>
  <c r="Z220" i="2"/>
  <c r="X165" i="2"/>
  <c r="Y165" i="2" s="1"/>
  <c r="AH174" i="2"/>
  <c r="AC174" i="2"/>
  <c r="AH160" i="2"/>
  <c r="AH119" i="2"/>
  <c r="AH138" i="2"/>
  <c r="AH108" i="2"/>
  <c r="AC108" i="2"/>
  <c r="AH64" i="2"/>
  <c r="AC64" i="2"/>
  <c r="AH52" i="2"/>
  <c r="AC52" i="2"/>
  <c r="AH158" i="2"/>
  <c r="AH161" i="2"/>
  <c r="AH157" i="2"/>
  <c r="AH122" i="2"/>
  <c r="AH118" i="2"/>
  <c r="AH139" i="2"/>
  <c r="AH135" i="2"/>
  <c r="Z106" i="2"/>
  <c r="AB106" i="2"/>
  <c r="AH63" i="2"/>
  <c r="AC63" i="2"/>
  <c r="AH55" i="2"/>
  <c r="AC55" i="2"/>
  <c r="AH51" i="2"/>
  <c r="AC51" i="2"/>
  <c r="AH40" i="2"/>
  <c r="AC40" i="2"/>
  <c r="W303" i="2"/>
  <c r="AC136" i="6" l="1"/>
  <c r="AC89" i="8"/>
  <c r="AH6" i="8"/>
  <c r="AC6" i="8"/>
  <c r="AB90" i="6"/>
  <c r="AH81" i="5"/>
  <c r="AH69" i="2"/>
  <c r="AH76" i="2"/>
  <c r="AC233" i="2"/>
  <c r="AB39" i="2"/>
  <c r="AH39" i="2" s="1"/>
  <c r="AB134" i="2"/>
  <c r="AC134" i="2" s="1"/>
  <c r="Z223" i="2"/>
  <c r="Z154" i="2"/>
  <c r="AC300" i="2"/>
  <c r="AB20" i="2"/>
  <c r="AC20" i="2" s="1"/>
  <c r="AB300" i="2"/>
  <c r="AH300" i="2" s="1"/>
  <c r="AB89" i="2"/>
  <c r="AC89" i="2" s="1"/>
  <c r="AH238" i="2"/>
  <c r="AB289" i="2"/>
  <c r="AC289" i="2" s="1"/>
  <c r="AB27" i="2"/>
  <c r="AC27" i="2" s="1"/>
  <c r="Z111" i="2"/>
  <c r="AB285" i="2"/>
  <c r="AB288" i="2" s="1"/>
  <c r="AH288" i="2" s="1"/>
  <c r="AH298" i="2"/>
  <c r="AH217" i="2"/>
  <c r="AB209" i="2"/>
  <c r="AH209" i="2" s="1"/>
  <c r="Z73" i="2"/>
  <c r="Z42" i="2"/>
  <c r="AC69" i="2"/>
  <c r="AB16" i="2"/>
  <c r="AH16" i="2" s="1"/>
  <c r="AB178" i="2"/>
  <c r="AH178" i="2" s="1"/>
  <c r="AB173" i="2"/>
  <c r="AC173" i="2" s="1"/>
  <c r="Z173" i="2"/>
  <c r="Z80" i="2"/>
  <c r="AB124" i="2"/>
  <c r="AC124" i="2" s="1"/>
  <c r="Z124" i="2"/>
  <c r="Z100" i="2"/>
  <c r="AB100" i="2"/>
  <c r="AC100" i="2" s="1"/>
  <c r="Z96" i="2"/>
  <c r="AB57" i="2"/>
  <c r="Z57" i="2"/>
  <c r="Z144" i="2"/>
  <c r="AB144" i="2"/>
  <c r="AC144" i="2" s="1"/>
  <c r="AB32" i="2"/>
  <c r="AH32" i="2" s="1"/>
  <c r="Z32" i="2"/>
  <c r="AB61" i="2"/>
  <c r="AH61" i="2" s="1"/>
  <c r="AB48" i="2"/>
  <c r="AC48" i="2" s="1"/>
  <c r="Z193" i="2"/>
  <c r="AB117" i="2"/>
  <c r="AC117" i="2" s="1"/>
  <c r="AC242" i="2"/>
  <c r="AH242" i="2"/>
  <c r="Z202" i="2"/>
  <c r="AB202" i="2"/>
  <c r="AC106" i="2"/>
  <c r="AH106" i="2"/>
  <c r="X303" i="2"/>
  <c r="AH96" i="2"/>
  <c r="AC96" i="2"/>
  <c r="AC193" i="2"/>
  <c r="AH193" i="2"/>
  <c r="AC73" i="2"/>
  <c r="AH73" i="2"/>
  <c r="AC154" i="2"/>
  <c r="AH154" i="2"/>
  <c r="AB165" i="2"/>
  <c r="Z165" i="2"/>
  <c r="AH223" i="2"/>
  <c r="AC223" i="2"/>
  <c r="AH80" i="2"/>
  <c r="AC80" i="2"/>
  <c r="Y303" i="2"/>
  <c r="AB6" i="2"/>
  <c r="Z6" i="2"/>
  <c r="AH220" i="2"/>
  <c r="AC220" i="2"/>
  <c r="AC111" i="2"/>
  <c r="AH111" i="2"/>
  <c r="AC42" i="2"/>
  <c r="AH42" i="2"/>
  <c r="AC228" i="2"/>
  <c r="AH228" i="2"/>
  <c r="AB248" i="2"/>
  <c r="Z248" i="2"/>
  <c r="AB89" i="8" l="1"/>
  <c r="AH90" i="8"/>
  <c r="AC90" i="6"/>
  <c r="AH90" i="6"/>
  <c r="AC285" i="2"/>
  <c r="AC61" i="2"/>
  <c r="AH27" i="2"/>
  <c r="AC39" i="2"/>
  <c r="AH89" i="2"/>
  <c r="AH134" i="2"/>
  <c r="AH289" i="2"/>
  <c r="AH20" i="2"/>
  <c r="AC16" i="2"/>
  <c r="AH100" i="2"/>
  <c r="AH48" i="2"/>
  <c r="AH117" i="2"/>
  <c r="AD67" i="2"/>
  <c r="AH285" i="2"/>
  <c r="AH173" i="2"/>
  <c r="AC178" i="2"/>
  <c r="AC209" i="2"/>
  <c r="AH144" i="2"/>
  <c r="AH124" i="2"/>
  <c r="AC32" i="2"/>
  <c r="AB295" i="2"/>
  <c r="AH295" i="2" s="1"/>
  <c r="AB263" i="2"/>
  <c r="AH263" i="2" s="1"/>
  <c r="AC57" i="2"/>
  <c r="AH57" i="2"/>
  <c r="AC248" i="2"/>
  <c r="AH248" i="2"/>
  <c r="AC288" i="2"/>
  <c r="AC295" i="2" s="1"/>
  <c r="AC302" i="2" s="1"/>
  <c r="AB152" i="2"/>
  <c r="AC6" i="2"/>
  <c r="AH6" i="2"/>
  <c r="AC165" i="2"/>
  <c r="AH165" i="2"/>
  <c r="AB192" i="2"/>
  <c r="AH192" i="2" s="1"/>
  <c r="AC202" i="2"/>
  <c r="AH202" i="2"/>
  <c r="AD263" i="2"/>
  <c r="AB284" i="2" l="1"/>
  <c r="AH284" i="2" s="1"/>
  <c r="AC142" i="6"/>
  <c r="AH142" i="6"/>
  <c r="AC81" i="5"/>
  <c r="AD152" i="2"/>
  <c r="AC192" i="2"/>
  <c r="AB302" i="2"/>
  <c r="AD192" i="2"/>
  <c r="AC263" i="2"/>
  <c r="AH152" i="2"/>
  <c r="AC67" i="2"/>
  <c r="AC152" i="2" s="1"/>
  <c r="AC284" i="2" s="1"/>
  <c r="AC90" i="8" l="1"/>
  <c r="AD284" i="2"/>
  <c r="AD303" i="2" s="1"/>
  <c r="AH303" i="2"/>
  <c r="AC303" i="2"/>
</calcChain>
</file>

<file path=xl/sharedStrings.xml><?xml version="1.0" encoding="utf-8"?>
<sst xmlns="http://schemas.openxmlformats.org/spreadsheetml/2006/main" count="3073" uniqueCount="173">
  <si>
    <t>Příloha 8 - Seznam intervenčních oblastí.xlsx</t>
  </si>
  <si>
    <t>Cíl 40A Dokončení pokrytí zvýšenou úrovní signálu 5G ve vybraných železničních koridorech (Správa železnic)</t>
  </si>
  <si>
    <t>Celkový seznam intervenčních oblastí</t>
  </si>
  <si>
    <t>Intervenční oblasti Praha - Česká Třebová</t>
  </si>
  <si>
    <t>Intervenční oblasti Česká Třebová - Ostrava</t>
  </si>
  <si>
    <t>Intervenční oblasti Česká Třebová - Brno</t>
  </si>
  <si>
    <t>Seznam intervenčních oblastí</t>
  </si>
  <si>
    <t>Souřadnice středu 250m úseku</t>
  </si>
  <si>
    <t>Souřadnice začátku 250m úseku</t>
  </si>
  <si>
    <t>Souřadnice konce 250m úseku</t>
  </si>
  <si>
    <t>Pozdělení staveb</t>
  </si>
  <si>
    <t>Číslo 
intervenční 
oblasti</t>
  </si>
  <si>
    <t>ID intervenční oblasti</t>
  </si>
  <si>
    <t>Plánovací_úsek</t>
  </si>
  <si>
    <t>Název místa</t>
  </si>
  <si>
    <t>ID
ČTÚ</t>
  </si>
  <si>
    <t>Číslo 
koridoru
(ČTÚ)</t>
  </si>
  <si>
    <t>Kod
ZSJ</t>
  </si>
  <si>
    <t>Název
ZSJ</t>
  </si>
  <si>
    <t>Kod
obce</t>
  </si>
  <si>
    <t>Název
obce</t>
  </si>
  <si>
    <t>v_rain</t>
  </si>
  <si>
    <t>Y_wgs</t>
  </si>
  <si>
    <t>X_wgs</t>
  </si>
  <si>
    <t>Y1_wgs</t>
  </si>
  <si>
    <t>X1_wgs</t>
  </si>
  <si>
    <t>Y2_wgs</t>
  </si>
  <si>
    <t>X2_wgs</t>
  </si>
  <si>
    <t>Ohraničemí na IO (Stanovení IO)</t>
  </si>
  <si>
    <t>Stanovení SŽ</t>
  </si>
  <si>
    <t>Stanovení PS</t>
  </si>
  <si>
    <t>Délka úseku</t>
  </si>
  <si>
    <t>Vzdálenost k dalšímu nepokrytému úseku-POMO</t>
  </si>
  <si>
    <t>Eliminace chyby</t>
  </si>
  <si>
    <t>Vzdálenost k dalšímu nepokrytému úseku</t>
  </si>
  <si>
    <t>Délky úseků</t>
  </si>
  <si>
    <t>Vzdálenosti k dalšímu nepokrytému úseku</t>
  </si>
  <si>
    <t>Součet obou hodnot délek</t>
  </si>
  <si>
    <t>Předpokláný dodavatel pasivní infr.</t>
  </si>
  <si>
    <t>Praha-Česká Třebová</t>
  </si>
  <si>
    <t>Žižkov - Nové spojení</t>
  </si>
  <si>
    <t>4</t>
  </si>
  <si>
    <t>Vrch Žižkov</t>
  </si>
  <si>
    <t>Praha</t>
  </si>
  <si>
    <t>Správa Železnic</t>
  </si>
  <si>
    <t>3</t>
  </si>
  <si>
    <t>Ujezd_Blatov</t>
  </si>
  <si>
    <t>1 3</t>
  </si>
  <si>
    <t>U křížku</t>
  </si>
  <si>
    <t>Štamberk</t>
  </si>
  <si>
    <t>Vidrholec-sever</t>
  </si>
  <si>
    <t>Vidrholec</t>
  </si>
  <si>
    <t>Na souškách</t>
  </si>
  <si>
    <t>Starý Kolín</t>
  </si>
  <si>
    <t>Kojice</t>
  </si>
  <si>
    <t>Chvaletice</t>
  </si>
  <si>
    <t>Hornická Čtvrť</t>
  </si>
  <si>
    <t>Srnojedy</t>
  </si>
  <si>
    <t>Kostěnice</t>
  </si>
  <si>
    <t>Hostovice</t>
  </si>
  <si>
    <t>Pardubice</t>
  </si>
  <si>
    <t>Kerhartice</t>
  </si>
  <si>
    <t>Dobrá Voda</t>
  </si>
  <si>
    <t>Orlické Podhůří</t>
  </si>
  <si>
    <t>Sudislav nad Orlicí</t>
  </si>
  <si>
    <t>Gerhartice</t>
  </si>
  <si>
    <t>Ústí nad Orlicí</t>
  </si>
  <si>
    <t>Dlouhá Třebová</t>
  </si>
  <si>
    <t>Česká Třebová</t>
  </si>
  <si>
    <t>1</t>
  </si>
  <si>
    <t>Třebovice</t>
  </si>
  <si>
    <t>Rybník</t>
  </si>
  <si>
    <t>2 3</t>
  </si>
  <si>
    <t>Praha-Česká Třebová 2</t>
  </si>
  <si>
    <t>Česká Třebová - Přerov</t>
  </si>
  <si>
    <t>Luková</t>
  </si>
  <si>
    <t>Krasíkov</t>
  </si>
  <si>
    <t>tunel Krasíkov</t>
  </si>
  <si>
    <t>Tátenice</t>
  </si>
  <si>
    <t>Tatenice</t>
  </si>
  <si>
    <t>Malá huba</t>
  </si>
  <si>
    <t>Popelák-Zejfy</t>
  </si>
  <si>
    <t>Hynčina</t>
  </si>
  <si>
    <t>Hoštejn</t>
  </si>
  <si>
    <t>žst. Hoštejn</t>
  </si>
  <si>
    <t>Hněvkovský tunel 1</t>
  </si>
  <si>
    <t>Hněvkov</t>
  </si>
  <si>
    <t>Zábřeh</t>
  </si>
  <si>
    <t>Hněvkovský tunel 2</t>
  </si>
  <si>
    <t>Moravičany Doubrava</t>
  </si>
  <si>
    <t>Doubravice</t>
  </si>
  <si>
    <t>Moravičany</t>
  </si>
  <si>
    <t>Králová</t>
  </si>
  <si>
    <t>Medlov</t>
  </si>
  <si>
    <t>U přejezdu</t>
  </si>
  <si>
    <t>Červenka</t>
  </si>
  <si>
    <t>Končiny</t>
  </si>
  <si>
    <t>Novoveská čtvrť</t>
  </si>
  <si>
    <t>Štěpánov</t>
  </si>
  <si>
    <t>Černovír</t>
  </si>
  <si>
    <t>Hádky</t>
  </si>
  <si>
    <t>Olomouc</t>
  </si>
  <si>
    <t>Moravská Loděnice</t>
  </si>
  <si>
    <t>Bohuňovice</t>
  </si>
  <si>
    <t>Přerov - Ostrava</t>
  </si>
  <si>
    <t>Doubrava</t>
  </si>
  <si>
    <t>Velká</t>
  </si>
  <si>
    <t>Hranice</t>
  </si>
  <si>
    <t>Bělotín</t>
  </si>
  <si>
    <t>zst_Polom</t>
  </si>
  <si>
    <t>Polom</t>
  </si>
  <si>
    <t>Polouvsí</t>
  </si>
  <si>
    <t>Jeseník nad Odrou</t>
  </si>
  <si>
    <t>žst. Jistebník</t>
  </si>
  <si>
    <t>Jistebník-u nádraží</t>
  </si>
  <si>
    <t>Jistebník</t>
  </si>
  <si>
    <t>Polanka-jih</t>
  </si>
  <si>
    <t>Ostrava</t>
  </si>
  <si>
    <t>Česká Třebová - Brno</t>
  </si>
  <si>
    <t>zast. Semanín</t>
  </si>
  <si>
    <t>Opatov</t>
  </si>
  <si>
    <t>Opatov-západ</t>
  </si>
  <si>
    <t>Hradec nad Svitavou</t>
  </si>
  <si>
    <t>Muzlov</t>
  </si>
  <si>
    <t>Banín</t>
  </si>
  <si>
    <t>Česká Dlouhá</t>
  </si>
  <si>
    <t>Březová nad Svitavou</t>
  </si>
  <si>
    <t>Chrastova Lhota</t>
  </si>
  <si>
    <t>Chrastová Lhota</t>
  </si>
  <si>
    <t>Brněnec</t>
  </si>
  <si>
    <t>Půlpecen</t>
  </si>
  <si>
    <t>Chrastavec</t>
  </si>
  <si>
    <t>Rozhraní</t>
  </si>
  <si>
    <t>Letovice</t>
  </si>
  <si>
    <t>Pod Křetínkou</t>
  </si>
  <si>
    <t>Skalice nad Svitavou</t>
  </si>
  <si>
    <t>Lhota Rapotina</t>
  </si>
  <si>
    <t>zast. Lhota Rapotina</t>
  </si>
  <si>
    <t>Obora</t>
  </si>
  <si>
    <t>Doubravice nad Svitavou</t>
  </si>
  <si>
    <t>Blansko tunely Čertův hrádek</t>
  </si>
  <si>
    <t>Bačina-jih</t>
  </si>
  <si>
    <t>Blansko</t>
  </si>
  <si>
    <t>Olešná</t>
  </si>
  <si>
    <t>Olešná-jih</t>
  </si>
  <si>
    <t>Blansko tunel c8</t>
  </si>
  <si>
    <t>Babice nad Svitavou</t>
  </si>
  <si>
    <t>Bílovice nad Svitavou</t>
  </si>
  <si>
    <t>repeater 256.1 tunely 3,4</t>
  </si>
  <si>
    <t>Kněžnice</t>
  </si>
  <si>
    <t>Šumpera</t>
  </si>
  <si>
    <t>Hradiska</t>
  </si>
  <si>
    <t>Brno</t>
  </si>
  <si>
    <t>Maloměřické nádraží</t>
  </si>
  <si>
    <t/>
  </si>
  <si>
    <t>Nová Ves II</t>
  </si>
  <si>
    <t>Rostoklaty</t>
  </si>
  <si>
    <t>Valy</t>
  </si>
  <si>
    <t>Opočínek</t>
  </si>
  <si>
    <t>Turov</t>
  </si>
  <si>
    <t>Moravany</t>
  </si>
  <si>
    <t>Opočno</t>
  </si>
  <si>
    <t>Trusnov</t>
  </si>
  <si>
    <t>Dluhonice</t>
  </si>
  <si>
    <t>Přerov</t>
  </si>
  <si>
    <t>Pňovice</t>
  </si>
  <si>
    <t>Bažantula</t>
  </si>
  <si>
    <t>Studénka</t>
  </si>
  <si>
    <t>Velim</t>
  </si>
  <si>
    <t>CELKEM</t>
  </si>
  <si>
    <t>Seznam intervenčních oblastí  Praha - Česká Třebová</t>
  </si>
  <si>
    <t>Seznam intervenčních oblastí Česká Třebová - Přerov - Ostrava</t>
  </si>
  <si>
    <t>VIII. Výzva NPO – 1.3 Digitální vysokokapacitní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</si>
</sst>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24"/>
      <color theme="4" tint="-0.249977111117893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0" fillId="2" borderId="0" xfId="0" applyNumberFormat="1" applyFill="1" applyAlignment="1">
      <alignment vertical="top"/>
    </xf>
    <xf numFmtId="164" fontId="0" fillId="0" borderId="0" xfId="0" applyNumberFormat="1"/>
    <xf numFmtId="0" fontId="0" fillId="2" borderId="0" xfId="0" applyFill="1" applyAlignment="1">
      <alignment vertical="top"/>
    </xf>
    <xf numFmtId="0" fontId="5" fillId="2" borderId="0" xfId="0" applyFont="1" applyFill="1" applyAlignment="1">
      <alignment vertical="top"/>
    </xf>
    <xf numFmtId="0" fontId="0" fillId="2" borderId="0" xfId="0" applyFill="1" applyAlignment="1">
      <alignment horizontal="center" vertical="top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 wrapText="1"/>
    </xf>
    <xf numFmtId="0" fontId="0" fillId="0" borderId="23" xfId="0" applyBorder="1" applyAlignment="1">
      <alignment horizontal="center" vertical="top"/>
    </xf>
    <xf numFmtId="0" fontId="0" fillId="3" borderId="24" xfId="0" applyFill="1" applyBorder="1" applyAlignment="1">
      <alignment horizontal="center" vertical="top"/>
    </xf>
    <xf numFmtId="0" fontId="0" fillId="3" borderId="24" xfId="0" applyFill="1" applyBorder="1" applyAlignment="1">
      <alignment vertical="top"/>
    </xf>
    <xf numFmtId="0" fontId="0" fillId="3" borderId="25" xfId="0" applyFill="1" applyBorder="1" applyAlignment="1">
      <alignment vertical="top"/>
    </xf>
    <xf numFmtId="0" fontId="0" fillId="0" borderId="26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4" xfId="0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29" xfId="0" applyBorder="1" applyAlignment="1">
      <alignment vertical="top"/>
    </xf>
    <xf numFmtId="164" fontId="6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5" fillId="0" borderId="0" xfId="0" applyFont="1" applyAlignment="1">
      <alignment vertical="top"/>
    </xf>
    <xf numFmtId="0" fontId="0" fillId="0" borderId="30" xfId="0" applyBorder="1" applyAlignment="1">
      <alignment vertical="top"/>
    </xf>
    <xf numFmtId="0" fontId="9" fillId="4" borderId="23" xfId="0" applyFont="1" applyFill="1" applyBorder="1" applyAlignment="1">
      <alignment horizontal="center" vertical="top"/>
    </xf>
    <xf numFmtId="0" fontId="9" fillId="4" borderId="24" xfId="0" applyFont="1" applyFill="1" applyBorder="1" applyAlignment="1">
      <alignment horizontal="center" vertical="top"/>
    </xf>
    <xf numFmtId="0" fontId="9" fillId="4" borderId="24" xfId="0" applyFont="1" applyFill="1" applyBorder="1" applyAlignment="1">
      <alignment vertical="top"/>
    </xf>
    <xf numFmtId="0" fontId="9" fillId="4" borderId="25" xfId="0" applyFont="1" applyFill="1" applyBorder="1" applyAlignment="1">
      <alignment vertical="top"/>
    </xf>
    <xf numFmtId="0" fontId="9" fillId="4" borderId="26" xfId="0" applyFont="1" applyFill="1" applyBorder="1" applyAlignment="1">
      <alignment horizontal="center" vertical="top"/>
    </xf>
    <xf numFmtId="0" fontId="9" fillId="4" borderId="27" xfId="0" applyFont="1" applyFill="1" applyBorder="1" applyAlignment="1">
      <alignment vertical="top"/>
    </xf>
    <xf numFmtId="0" fontId="9" fillId="4" borderId="28" xfId="0" applyFont="1" applyFill="1" applyBorder="1" applyAlignment="1">
      <alignment vertical="top"/>
    </xf>
    <xf numFmtId="0" fontId="9" fillId="4" borderId="29" xfId="0" applyFont="1" applyFill="1" applyBorder="1" applyAlignment="1">
      <alignment vertical="top"/>
    </xf>
    <xf numFmtId="164" fontId="10" fillId="4" borderId="0" xfId="0" applyNumberFormat="1" applyFont="1" applyFill="1" applyAlignment="1">
      <alignment vertical="center"/>
    </xf>
    <xf numFmtId="0" fontId="9" fillId="4" borderId="0" xfId="0" applyFont="1" applyFill="1" applyAlignment="1">
      <alignment vertical="top"/>
    </xf>
    <xf numFmtId="164" fontId="9" fillId="4" borderId="0" xfId="0" applyNumberFormat="1" applyFont="1" applyFill="1" applyAlignment="1">
      <alignment vertical="top"/>
    </xf>
    <xf numFmtId="0" fontId="5" fillId="4" borderId="0" xfId="0" applyFont="1" applyFill="1" applyAlignment="1">
      <alignment vertical="top"/>
    </xf>
    <xf numFmtId="0" fontId="9" fillId="4" borderId="30" xfId="0" applyFont="1" applyFill="1" applyBorder="1" applyAlignment="1">
      <alignment vertical="top"/>
    </xf>
    <xf numFmtId="0" fontId="0" fillId="0" borderId="31" xfId="0" applyBorder="1" applyAlignment="1">
      <alignment horizontal="center" vertical="top"/>
    </xf>
    <xf numFmtId="0" fontId="0" fillId="3" borderId="32" xfId="0" applyFill="1" applyBorder="1" applyAlignment="1">
      <alignment horizontal="center" vertical="top"/>
    </xf>
    <xf numFmtId="0" fontId="0" fillId="3" borderId="32" xfId="0" applyFill="1" applyBorder="1" applyAlignment="1">
      <alignment vertical="top"/>
    </xf>
    <xf numFmtId="0" fontId="0" fillId="3" borderId="33" xfId="0" applyFill="1" applyBorder="1" applyAlignment="1">
      <alignment vertical="top"/>
    </xf>
    <xf numFmtId="0" fontId="0" fillId="0" borderId="34" xfId="0" applyBorder="1" applyAlignment="1">
      <alignment horizontal="center" vertical="top"/>
    </xf>
    <xf numFmtId="0" fontId="0" fillId="0" borderId="32" xfId="0" applyBorder="1" applyAlignment="1">
      <alignment horizontal="center" vertical="top"/>
    </xf>
    <xf numFmtId="0" fontId="0" fillId="0" borderId="32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2" xfId="0" applyBorder="1" applyAlignment="1">
      <alignment vertical="top"/>
    </xf>
    <xf numFmtId="164" fontId="5" fillId="2" borderId="0" xfId="0" applyNumberFormat="1" applyFont="1" applyFill="1" applyAlignment="1">
      <alignment vertical="top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vertical="center"/>
    </xf>
    <xf numFmtId="164" fontId="6" fillId="0" borderId="30" xfId="0" applyNumberFormat="1" applyFont="1" applyBorder="1" applyAlignment="1">
      <alignment vertical="center"/>
    </xf>
    <xf numFmtId="164" fontId="10" fillId="4" borderId="30" xfId="0" applyNumberFormat="1" applyFont="1" applyFill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25" xfId="0" applyBorder="1" applyAlignment="1">
      <alignment vertical="top"/>
    </xf>
    <xf numFmtId="164" fontId="0" fillId="0" borderId="30" xfId="0" applyNumberFormat="1" applyBorder="1" applyAlignment="1">
      <alignment vertical="top"/>
    </xf>
    <xf numFmtId="0" fontId="11" fillId="0" borderId="0" xfId="0" applyFont="1"/>
    <xf numFmtId="0" fontId="8" fillId="2" borderId="0" xfId="0" applyFont="1" applyFill="1" applyAlignment="1">
      <alignment horizontal="center" vertical="top"/>
    </xf>
    <xf numFmtId="0" fontId="8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7" fillId="0" borderId="3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</cellXfs>
  <cellStyles count="3">
    <cellStyle name="Normální" xfId="0" builtinId="0"/>
    <cellStyle name="Normální 2" xfId="1" xr:uid="{D7BD07DC-C182-406B-B11E-71F88DA1DECE}"/>
    <cellStyle name="Normální 3" xfId="2" xr:uid="{46D0E0E7-A385-4151-A0D8-5F04C82814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6070600</xdr:colOff>
      <xdr:row>0</xdr:row>
      <xdr:rowOff>146050</xdr:rowOff>
    </xdr:from>
    <xdr:to>
      <xdr:col>2</xdr:col>
      <xdr:colOff>7219950</xdr:colOff>
      <xdr:row>5</xdr:row>
      <xdr:rowOff>0</xdr:rowOff>
    </xdr:to>
    <xdr:pic>
      <xdr:nvPicPr>
        <xdr:cNvPr id="11" name="Obrázek 5" descr="Logo, company name&#10;&#10;Description automatically generated">
          <a:extLst>
            <a:ext uri="{FF2B5EF4-FFF2-40B4-BE49-F238E27FC236}">
              <a16:creationId xmlns:a16="http://schemas.microsoft.com/office/drawing/2014/main" id="{CC11E348-4BE2-4779-A398-ADC7C92CB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7750" y="146050"/>
          <a:ext cx="911225" cy="663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95250</xdr:rowOff>
    </xdr:from>
    <xdr:to>
      <xdr:col>0</xdr:col>
      <xdr:colOff>1936750</xdr:colOff>
      <xdr:row>4</xdr:row>
      <xdr:rowOff>38100</xdr:rowOff>
    </xdr:to>
    <xdr:pic>
      <xdr:nvPicPr>
        <xdr:cNvPr id="12" name="Obrázek 23" descr="Graphical user interface, text, application&#10;&#10;Description automatically generated">
          <a:extLst>
            <a:ext uri="{FF2B5EF4-FFF2-40B4-BE49-F238E27FC236}">
              <a16:creationId xmlns:a16="http://schemas.microsoft.com/office/drawing/2014/main" id="{CF5A344E-3FFE-4459-B4F8-D4E58142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193675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869950</xdr:colOff>
      <xdr:row>1</xdr:row>
      <xdr:rowOff>0</xdr:rowOff>
    </xdr:from>
    <xdr:to>
      <xdr:col>2</xdr:col>
      <xdr:colOff>2216150</xdr:colOff>
      <xdr:row>4</xdr:row>
      <xdr:rowOff>3175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9A1FC9A0-7EF7-4B03-8ADA-9BDC96E7CF9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7100" y="161925"/>
          <a:ext cx="1346200" cy="574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7EDA3-1B03-41C4-90F0-5AB8650AB9EA}">
  <dimension ref="A6:B15"/>
  <sheetViews>
    <sheetView workbookViewId="0">
      <selection activeCell="A8" sqref="A8"/>
    </sheetView>
  </sheetViews>
  <sheetFormatPr defaultRowHeight="15" x14ac:dyDescent="0.25"/>
  <cols>
    <col min="1" max="1" width="38.85546875" customWidth="1"/>
    <col min="2" max="2" width="23.85546875" customWidth="1"/>
    <col min="3" max="3" width="104.7109375" customWidth="1"/>
  </cols>
  <sheetData>
    <row r="6" spans="1:2" ht="15.75" x14ac:dyDescent="0.25">
      <c r="A6" s="1"/>
      <c r="B6" s="1"/>
    </row>
    <row r="7" spans="1:2" ht="18.75" x14ac:dyDescent="0.25">
      <c r="A7" s="2" t="s">
        <v>0</v>
      </c>
      <c r="B7" s="2"/>
    </row>
    <row r="8" spans="1:2" ht="15.75" x14ac:dyDescent="0.25">
      <c r="A8" s="1" t="s">
        <v>172</v>
      </c>
      <c r="B8" s="1"/>
    </row>
    <row r="9" spans="1:2" ht="15.75" x14ac:dyDescent="0.25">
      <c r="A9" s="1" t="s">
        <v>1</v>
      </c>
      <c r="B9" s="1"/>
    </row>
    <row r="11" spans="1:2" ht="15.75" x14ac:dyDescent="0.25">
      <c r="A11" s="1" t="s">
        <v>2</v>
      </c>
    </row>
    <row r="13" spans="1:2" ht="15.75" x14ac:dyDescent="0.25">
      <c r="A13" s="1" t="s">
        <v>3</v>
      </c>
    </row>
    <row r="14" spans="1:2" x14ac:dyDescent="0.25">
      <c r="A14" s="60" t="s">
        <v>4</v>
      </c>
    </row>
    <row r="15" spans="1:2" ht="15.75" x14ac:dyDescent="0.25">
      <c r="A15" s="1" t="s">
        <v>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F6D99-365F-4A04-ADCA-5C212E8F6329}">
  <sheetPr>
    <pageSetUpPr fitToPage="1"/>
  </sheetPr>
  <dimension ref="A2:AH303"/>
  <sheetViews>
    <sheetView tabSelected="1" workbookViewId="0">
      <selection activeCell="AL277" sqref="AL277"/>
    </sheetView>
  </sheetViews>
  <sheetFormatPr defaultColWidth="8.7109375" defaultRowHeight="15" x14ac:dyDescent="0.25"/>
  <cols>
    <col min="1" max="1" width="12.5703125" style="5" customWidth="1"/>
    <col min="2" max="2" width="12.85546875" style="7" customWidth="1"/>
    <col min="3" max="3" width="29.28515625" style="5" bestFit="1" customWidth="1"/>
    <col min="4" max="4" width="26.5703125" style="5" customWidth="1"/>
    <col min="5" max="5" width="6.7109375" style="7" customWidth="1"/>
    <col min="6" max="6" width="9.42578125" style="7" customWidth="1"/>
    <col min="7" max="7" width="8" style="7" customWidth="1"/>
    <col min="8" max="8" width="21.140625" style="5" customWidth="1"/>
    <col min="9" max="9" width="10" style="7" customWidth="1"/>
    <col min="10" max="10" width="7.28515625" style="5" customWidth="1"/>
    <col min="11" max="11" width="7.7109375" style="5" customWidth="1"/>
    <col min="12" max="12" width="15.42578125" style="5" customWidth="1"/>
    <col min="13" max="13" width="15.85546875" style="5" customWidth="1"/>
    <col min="14" max="17" width="15.42578125" style="5" customWidth="1"/>
    <col min="18" max="18" width="12.28515625" style="3" customWidth="1"/>
    <col min="19" max="20" width="17.7109375" style="4" hidden="1" customWidth="1"/>
    <col min="21" max="21" width="13.7109375" style="3" hidden="1" customWidth="1"/>
    <col min="22" max="22" width="4.7109375" style="5" hidden="1" customWidth="1"/>
    <col min="23" max="23" width="11.140625" style="5" customWidth="1"/>
    <col min="24" max="24" width="12.28515625" style="5" hidden="1" customWidth="1"/>
    <col min="25" max="25" width="10.5703125" style="5" hidden="1" customWidth="1"/>
    <col min="26" max="26" width="11.28515625" style="6" hidden="1" customWidth="1"/>
    <col min="27" max="27" width="19.42578125" style="5" customWidth="1"/>
    <col min="28" max="28" width="10.5703125" style="5" hidden="1" customWidth="1"/>
    <col min="29" max="29" width="7.85546875" style="5" hidden="1" customWidth="1"/>
    <col min="30" max="30" width="8.140625" style="5" hidden="1" customWidth="1"/>
    <col min="31" max="35" width="0" style="5" hidden="1" customWidth="1"/>
    <col min="36" max="16384" width="8.7109375" style="5"/>
  </cols>
  <sheetData>
    <row r="2" spans="1:34" ht="30.75" thickBot="1" x14ac:dyDescent="0.3">
      <c r="A2" s="76" t="s">
        <v>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</row>
    <row r="3" spans="1:34" ht="15.75" thickBot="1" x14ac:dyDescent="0.3">
      <c r="L3" s="77" t="s">
        <v>7</v>
      </c>
      <c r="M3" s="78"/>
      <c r="N3" s="77" t="s">
        <v>8</v>
      </c>
      <c r="O3" s="78"/>
      <c r="P3" s="79" t="s">
        <v>9</v>
      </c>
      <c r="Q3" s="80"/>
      <c r="AC3" s="61" t="s">
        <v>10</v>
      </c>
      <c r="AD3" s="61"/>
    </row>
    <row r="4" spans="1:34" ht="15.75" thickBot="1" x14ac:dyDescent="0.3">
      <c r="A4" s="62" t="s">
        <v>11</v>
      </c>
      <c r="B4" s="64" t="s">
        <v>12</v>
      </c>
      <c r="C4" s="66" t="s">
        <v>13</v>
      </c>
      <c r="D4" s="68" t="s">
        <v>14</v>
      </c>
      <c r="E4" s="70" t="s">
        <v>15</v>
      </c>
      <c r="F4" s="81" t="s">
        <v>16</v>
      </c>
      <c r="G4" s="81" t="s">
        <v>17</v>
      </c>
      <c r="H4" s="81" t="s">
        <v>18</v>
      </c>
      <c r="I4" s="81" t="s">
        <v>19</v>
      </c>
      <c r="J4" s="81" t="s">
        <v>20</v>
      </c>
      <c r="K4" s="72" t="s">
        <v>21</v>
      </c>
      <c r="L4" s="83" t="s">
        <v>22</v>
      </c>
      <c r="M4" s="85" t="s">
        <v>23</v>
      </c>
      <c r="N4" s="83" t="s">
        <v>24</v>
      </c>
      <c r="O4" s="85" t="s">
        <v>25</v>
      </c>
      <c r="P4" s="83" t="s">
        <v>26</v>
      </c>
      <c r="Q4" s="87" t="s">
        <v>27</v>
      </c>
      <c r="AA4" s="56"/>
      <c r="AB4" s="74" t="s">
        <v>28</v>
      </c>
      <c r="AC4" s="74" t="s">
        <v>29</v>
      </c>
      <c r="AD4" s="74" t="s">
        <v>30</v>
      </c>
    </row>
    <row r="5" spans="1:34" s="9" customFormat="1" ht="57.75" customHeight="1" thickBot="1" x14ac:dyDescent="0.3">
      <c r="A5" s="63"/>
      <c r="B5" s="65"/>
      <c r="C5" s="67"/>
      <c r="D5" s="69"/>
      <c r="E5" s="71"/>
      <c r="F5" s="82"/>
      <c r="G5" s="82"/>
      <c r="H5" s="82"/>
      <c r="I5" s="82"/>
      <c r="J5" s="82"/>
      <c r="K5" s="73"/>
      <c r="L5" s="84"/>
      <c r="M5" s="86"/>
      <c r="N5" s="84"/>
      <c r="O5" s="86"/>
      <c r="P5" s="84"/>
      <c r="Q5" s="88"/>
      <c r="R5" s="51" t="s">
        <v>31</v>
      </c>
      <c r="S5" s="8" t="s">
        <v>32</v>
      </c>
      <c r="T5" s="8" t="s">
        <v>33</v>
      </c>
      <c r="U5" s="8" t="s">
        <v>34</v>
      </c>
      <c r="W5" s="51" t="s">
        <v>35</v>
      </c>
      <c r="X5" s="8" t="s">
        <v>36</v>
      </c>
      <c r="Y5" s="8" t="s">
        <v>37</v>
      </c>
      <c r="Z5" s="10"/>
      <c r="AA5" s="57" t="s">
        <v>38</v>
      </c>
      <c r="AB5" s="75"/>
      <c r="AC5" s="74"/>
      <c r="AD5" s="74"/>
    </row>
    <row r="6" spans="1:34" s="22" customFormat="1" ht="15.75" thickTop="1" x14ac:dyDescent="0.25">
      <c r="A6" s="11">
        <v>1</v>
      </c>
      <c r="B6" s="12">
        <v>1</v>
      </c>
      <c r="C6" s="13" t="s">
        <v>39</v>
      </c>
      <c r="D6" s="14" t="s">
        <v>40</v>
      </c>
      <c r="E6" s="15">
        <v>188</v>
      </c>
      <c r="F6" s="16" t="s">
        <v>41</v>
      </c>
      <c r="G6" s="16">
        <v>127400</v>
      </c>
      <c r="H6" s="17" t="s">
        <v>42</v>
      </c>
      <c r="I6" s="16">
        <v>554782</v>
      </c>
      <c r="J6" s="17" t="s">
        <v>43</v>
      </c>
      <c r="K6" s="18">
        <v>-117.3</v>
      </c>
      <c r="L6" s="19">
        <v>50.091055869999998</v>
      </c>
      <c r="M6" s="18">
        <v>14.46180105</v>
      </c>
      <c r="N6" s="19">
        <v>50.091599330000001</v>
      </c>
      <c r="O6" s="18">
        <v>14.463291959999999</v>
      </c>
      <c r="P6" s="19">
        <v>50.090509519999998</v>
      </c>
      <c r="Q6" s="20">
        <v>14.460242040000001</v>
      </c>
      <c r="R6" s="52">
        <f>IF(ISBLANK(N6),"",ACOS(COS(RADIANS(90-N6))*COS(RADIANS(90-P6))+SIN(RADIANS(90-N6)) *SIN(RADIANS(90-P6))*COS(RADIANS(O6-Q6)))*6371)</f>
        <v>0.24904930605533515</v>
      </c>
      <c r="S6" s="21">
        <f t="shared" ref="S6:S45" si="0">IF(ISBLANK(N7),"",ACOS(COS(RADIANS(90-N7))*COS(RADIANS(90-P6))+SIN(RADIANS(90-N7)) *SIN(RADIANS(90-P6))*COS(RADIANS(O7-Q6)))*6371)</f>
        <v>3.7811192974266827E-2</v>
      </c>
      <c r="T6" s="21">
        <f t="shared" ref="T6:T46" si="1">IF(ISERR(S6),0,S6)</f>
        <v>3.7811192974266827E-2</v>
      </c>
      <c r="U6" s="21">
        <f>(IF(R6="","",T6))</f>
        <v>3.7811192974266827E-2</v>
      </c>
      <c r="W6" s="23">
        <f>SUM(R6:R14)</f>
        <v>2.25916185704365</v>
      </c>
      <c r="X6" s="23">
        <f>SUM(U6:U13)</f>
        <v>1.0684474669487021</v>
      </c>
      <c r="Y6" s="23">
        <f>+W6+X6</f>
        <v>3.3276093239923519</v>
      </c>
      <c r="Z6" s="24" t="str">
        <f>IF(+Y6&gt;4,"!!!!!!"," ")</f>
        <v xml:space="preserve"> </v>
      </c>
      <c r="AA6" s="25" t="s">
        <v>44</v>
      </c>
      <c r="AB6" s="22">
        <f>IF(Y6=0,0,1)</f>
        <v>1</v>
      </c>
      <c r="AC6" s="22">
        <f>IF(AA6="Správa Železnic",1*AB6,0)</f>
        <v>1</v>
      </c>
      <c r="AD6" s="22">
        <f>IF(AA6="Podnikatelské subjekty",1*AB6,0)</f>
        <v>0</v>
      </c>
      <c r="AF6" s="22">
        <f>IF(C6="Česká Třebová - Brno",1,0)</f>
        <v>0</v>
      </c>
      <c r="AG6" s="22">
        <f>IF(AA6="Správa Železnic",1,0)</f>
        <v>1</v>
      </c>
      <c r="AH6" s="22">
        <f>+AF6*AG6*AB6</f>
        <v>0</v>
      </c>
    </row>
    <row r="7" spans="1:34" s="22" customFormat="1" x14ac:dyDescent="0.25">
      <c r="A7" s="11">
        <v>1</v>
      </c>
      <c r="B7" s="12">
        <v>1</v>
      </c>
      <c r="C7" s="13" t="s">
        <v>39</v>
      </c>
      <c r="D7" s="14" t="s">
        <v>40</v>
      </c>
      <c r="E7" s="15">
        <v>976</v>
      </c>
      <c r="F7" s="16" t="s">
        <v>45</v>
      </c>
      <c r="G7" s="16">
        <v>127400</v>
      </c>
      <c r="H7" s="17" t="s">
        <v>42</v>
      </c>
      <c r="I7" s="16">
        <v>554782</v>
      </c>
      <c r="J7" s="17" t="s">
        <v>43</v>
      </c>
      <c r="K7" s="18">
        <v>-139.6</v>
      </c>
      <c r="L7" s="19">
        <v>50.091263769999998</v>
      </c>
      <c r="M7" s="18">
        <v>14.461546459999999</v>
      </c>
      <c r="N7" s="19">
        <v>50.090796609999998</v>
      </c>
      <c r="O7" s="18">
        <v>14.459958</v>
      </c>
      <c r="P7" s="19">
        <v>50.091732710000002</v>
      </c>
      <c r="Q7" s="20">
        <v>14.46313464</v>
      </c>
      <c r="R7" s="53">
        <f t="shared" ref="R7:R46" si="2">IF(ISBLANK(N7),"",ACOS(COS(RADIANS(90-N7))*COS(RADIANS(90-P7))+SIN(RADIANS(90-N7)) *SIN(RADIANS(90-P7))*COS(RADIANS(O7-Q7)))*6371)</f>
        <v>0.24938008414037527</v>
      </c>
      <c r="S7" s="21">
        <f t="shared" si="0"/>
        <v>0.99273014570220242</v>
      </c>
      <c r="T7" s="21">
        <f t="shared" si="1"/>
        <v>0.99273014570220242</v>
      </c>
      <c r="U7" s="21">
        <f t="shared" ref="U7:U46" si="3">(IF(R7="","",T7))</f>
        <v>0.99273014570220242</v>
      </c>
      <c r="Y7" s="23">
        <f t="shared" ref="Y7:Y46" si="4">+W7+X7</f>
        <v>0</v>
      </c>
      <c r="Z7" s="24" t="str">
        <f t="shared" ref="Z7:Z46" si="5">IF(+Y7&gt;4,"!!!!!!"," ")</f>
        <v xml:space="preserve"> </v>
      </c>
      <c r="AA7" s="25" t="s">
        <v>44</v>
      </c>
      <c r="AB7" s="22">
        <f t="shared" ref="AB7:AB46" si="6">IF(Y7=0,0,1)</f>
        <v>0</v>
      </c>
      <c r="AC7" s="22">
        <f t="shared" ref="AC7:AC46" si="7">IF(AA7="Správa Železnic",1*AB7,0)</f>
        <v>0</v>
      </c>
      <c r="AD7" s="22">
        <f t="shared" ref="AD7:AD46" si="8">IF(AA7="Podnikatelské subjekty",1*AB7,0)</f>
        <v>0</v>
      </c>
      <c r="AF7" s="22">
        <f t="shared" ref="AF7:AF46" si="9">IF(C7="Česká Třebová - Brno",1,0)</f>
        <v>0</v>
      </c>
      <c r="AG7" s="22">
        <f t="shared" ref="AG7:AG46" si="10">IF(AA7="Správa Železnic",1,0)</f>
        <v>1</v>
      </c>
      <c r="AH7" s="22">
        <f t="shared" ref="AH7:AH46" si="11">+AF7*AG7*AB7</f>
        <v>0</v>
      </c>
    </row>
    <row r="8" spans="1:34" s="22" customFormat="1" x14ac:dyDescent="0.25">
      <c r="A8" s="11">
        <v>1</v>
      </c>
      <c r="B8" s="12">
        <v>1</v>
      </c>
      <c r="C8" s="13" t="s">
        <v>39</v>
      </c>
      <c r="D8" s="14" t="s">
        <v>40</v>
      </c>
      <c r="E8" s="15">
        <v>1176</v>
      </c>
      <c r="F8" s="16" t="s">
        <v>45</v>
      </c>
      <c r="G8" s="16">
        <v>127400</v>
      </c>
      <c r="H8" s="17" t="s">
        <v>42</v>
      </c>
      <c r="I8" s="16">
        <v>554782</v>
      </c>
      <c r="J8" s="17" t="s">
        <v>43</v>
      </c>
      <c r="K8" s="18">
        <v>0</v>
      </c>
      <c r="L8" s="19">
        <v>50.088952159999998</v>
      </c>
      <c r="M8" s="18">
        <v>14.45172522</v>
      </c>
      <c r="N8" s="19">
        <v>50.088767760000003</v>
      </c>
      <c r="O8" s="18">
        <v>14.450009039999999</v>
      </c>
      <c r="P8" s="19">
        <v>50.089230059999998</v>
      </c>
      <c r="Q8" s="20">
        <v>14.45341464</v>
      </c>
      <c r="R8" s="53">
        <f t="shared" si="2"/>
        <v>0.2483419933894595</v>
      </c>
      <c r="S8" s="21">
        <f t="shared" si="0"/>
        <v>0</v>
      </c>
      <c r="T8" s="21">
        <f t="shared" si="1"/>
        <v>0</v>
      </c>
      <c r="U8" s="21">
        <f t="shared" si="3"/>
        <v>0</v>
      </c>
      <c r="Y8" s="23">
        <f t="shared" si="4"/>
        <v>0</v>
      </c>
      <c r="Z8" s="24" t="str">
        <f t="shared" si="5"/>
        <v xml:space="preserve"> </v>
      </c>
      <c r="AA8" s="25" t="s">
        <v>44</v>
      </c>
      <c r="AB8" s="22">
        <f t="shared" si="6"/>
        <v>0</v>
      </c>
      <c r="AC8" s="22">
        <f t="shared" si="7"/>
        <v>0</v>
      </c>
      <c r="AD8" s="22">
        <f t="shared" si="8"/>
        <v>0</v>
      </c>
      <c r="AF8" s="22">
        <f t="shared" si="9"/>
        <v>0</v>
      </c>
      <c r="AG8" s="22">
        <f t="shared" si="10"/>
        <v>1</v>
      </c>
      <c r="AH8" s="22">
        <f t="shared" si="11"/>
        <v>0</v>
      </c>
    </row>
    <row r="9" spans="1:34" s="22" customFormat="1" x14ac:dyDescent="0.25">
      <c r="A9" s="11">
        <v>1</v>
      </c>
      <c r="B9" s="12">
        <v>1</v>
      </c>
      <c r="C9" s="13" t="s">
        <v>39</v>
      </c>
      <c r="D9" s="14" t="s">
        <v>40</v>
      </c>
      <c r="E9" s="15">
        <v>1177</v>
      </c>
      <c r="F9" s="16" t="s">
        <v>45</v>
      </c>
      <c r="G9" s="16">
        <v>127400</v>
      </c>
      <c r="H9" s="17" t="s">
        <v>42</v>
      </c>
      <c r="I9" s="16">
        <v>554782</v>
      </c>
      <c r="J9" s="17" t="s">
        <v>43</v>
      </c>
      <c r="K9" s="18">
        <v>0</v>
      </c>
      <c r="L9" s="19">
        <v>50.089608820000002</v>
      </c>
      <c r="M9" s="18">
        <v>14.45506039</v>
      </c>
      <c r="N9" s="19">
        <v>50.089230059999998</v>
      </c>
      <c r="O9" s="18">
        <v>14.45341464</v>
      </c>
      <c r="P9" s="19">
        <v>50.089987409999999</v>
      </c>
      <c r="Q9" s="20">
        <v>14.456705400000001</v>
      </c>
      <c r="R9" s="53">
        <f t="shared" si="2"/>
        <v>0.24941466816100188</v>
      </c>
      <c r="S9" s="21">
        <f t="shared" si="0"/>
        <v>0</v>
      </c>
      <c r="T9" s="21">
        <f t="shared" si="1"/>
        <v>0</v>
      </c>
      <c r="U9" s="21">
        <f t="shared" si="3"/>
        <v>0</v>
      </c>
      <c r="Y9" s="23">
        <f t="shared" si="4"/>
        <v>0</v>
      </c>
      <c r="Z9" s="24" t="str">
        <f t="shared" si="5"/>
        <v xml:space="preserve"> </v>
      </c>
      <c r="AA9" s="25" t="s">
        <v>44</v>
      </c>
      <c r="AB9" s="22">
        <f t="shared" si="6"/>
        <v>0</v>
      </c>
      <c r="AC9" s="22">
        <f t="shared" si="7"/>
        <v>0</v>
      </c>
      <c r="AD9" s="22">
        <f t="shared" si="8"/>
        <v>0</v>
      </c>
      <c r="AF9" s="22">
        <f t="shared" si="9"/>
        <v>0</v>
      </c>
      <c r="AG9" s="22">
        <f t="shared" si="10"/>
        <v>1</v>
      </c>
      <c r="AH9" s="22">
        <f t="shared" si="11"/>
        <v>0</v>
      </c>
    </row>
    <row r="10" spans="1:34" s="22" customFormat="1" x14ac:dyDescent="0.25">
      <c r="A10" s="11">
        <v>1</v>
      </c>
      <c r="B10" s="12">
        <v>1</v>
      </c>
      <c r="C10" s="13" t="s">
        <v>39</v>
      </c>
      <c r="D10" s="14" t="s">
        <v>40</v>
      </c>
      <c r="E10" s="15">
        <v>1178</v>
      </c>
      <c r="F10" s="16" t="s">
        <v>45</v>
      </c>
      <c r="G10" s="16">
        <v>127400</v>
      </c>
      <c r="H10" s="17" t="s">
        <v>42</v>
      </c>
      <c r="I10" s="16">
        <v>554782</v>
      </c>
      <c r="J10" s="17" t="s">
        <v>43</v>
      </c>
      <c r="K10" s="18">
        <v>0</v>
      </c>
      <c r="L10" s="19">
        <v>50.090384120000003</v>
      </c>
      <c r="M10" s="18">
        <v>14.45833627</v>
      </c>
      <c r="N10" s="19">
        <v>50.089987409999999</v>
      </c>
      <c r="O10" s="18">
        <v>14.456705400000001</v>
      </c>
      <c r="P10" s="19">
        <v>50.090796609999998</v>
      </c>
      <c r="Q10" s="20">
        <v>14.459958</v>
      </c>
      <c r="R10" s="53">
        <f t="shared" si="2"/>
        <v>0.24887621078222444</v>
      </c>
      <c r="S10" s="21">
        <f t="shared" si="0"/>
        <v>3.7811192974266827E-2</v>
      </c>
      <c r="T10" s="21">
        <f t="shared" si="1"/>
        <v>3.7811192974266827E-2</v>
      </c>
      <c r="U10" s="21">
        <f t="shared" si="3"/>
        <v>3.7811192974266827E-2</v>
      </c>
      <c r="Y10" s="23">
        <f t="shared" si="4"/>
        <v>0</v>
      </c>
      <c r="Z10" s="24" t="str">
        <f t="shared" si="5"/>
        <v xml:space="preserve"> </v>
      </c>
      <c r="AA10" s="25" t="s">
        <v>44</v>
      </c>
      <c r="AB10" s="22">
        <f t="shared" si="6"/>
        <v>0</v>
      </c>
      <c r="AC10" s="22">
        <f t="shared" si="7"/>
        <v>0</v>
      </c>
      <c r="AD10" s="22">
        <f t="shared" si="8"/>
        <v>0</v>
      </c>
      <c r="AF10" s="22">
        <f t="shared" si="9"/>
        <v>0</v>
      </c>
      <c r="AG10" s="22">
        <f t="shared" si="10"/>
        <v>1</v>
      </c>
      <c r="AH10" s="22">
        <f t="shared" si="11"/>
        <v>0</v>
      </c>
    </row>
    <row r="11" spans="1:34" s="22" customFormat="1" x14ac:dyDescent="0.25">
      <c r="A11" s="11">
        <v>1</v>
      </c>
      <c r="B11" s="12">
        <v>1</v>
      </c>
      <c r="C11" s="13" t="s">
        <v>39</v>
      </c>
      <c r="D11" s="14" t="s">
        <v>40</v>
      </c>
      <c r="E11" s="15">
        <v>1195</v>
      </c>
      <c r="F11" s="16" t="s">
        <v>41</v>
      </c>
      <c r="G11" s="16">
        <v>127400</v>
      </c>
      <c r="H11" s="17" t="s">
        <v>42</v>
      </c>
      <c r="I11" s="16">
        <v>554782</v>
      </c>
      <c r="J11" s="17" t="s">
        <v>43</v>
      </c>
      <c r="K11" s="18">
        <v>0</v>
      </c>
      <c r="L11" s="19">
        <v>50.09012336</v>
      </c>
      <c r="M11" s="18">
        <v>14.45860268</v>
      </c>
      <c r="N11" s="19">
        <v>50.090509519999998</v>
      </c>
      <c r="O11" s="18">
        <v>14.460242040000001</v>
      </c>
      <c r="P11" s="19">
        <v>50.089745360000002</v>
      </c>
      <c r="Q11" s="20">
        <v>14.456958480000001</v>
      </c>
      <c r="R11" s="53">
        <f t="shared" si="2"/>
        <v>0.24918604280253187</v>
      </c>
      <c r="S11" s="21">
        <f t="shared" si="0"/>
        <v>9.4935297966003418E-5</v>
      </c>
      <c r="T11" s="21">
        <f t="shared" si="1"/>
        <v>9.4935297966003418E-5</v>
      </c>
      <c r="U11" s="21">
        <f t="shared" si="3"/>
        <v>9.4935297966003418E-5</v>
      </c>
      <c r="Y11" s="23">
        <f t="shared" si="4"/>
        <v>0</v>
      </c>
      <c r="Z11" s="24" t="str">
        <f t="shared" si="5"/>
        <v xml:space="preserve"> </v>
      </c>
      <c r="AA11" s="25" t="s">
        <v>44</v>
      </c>
      <c r="AB11" s="22">
        <f t="shared" si="6"/>
        <v>0</v>
      </c>
      <c r="AC11" s="22">
        <f t="shared" si="7"/>
        <v>0</v>
      </c>
      <c r="AD11" s="22">
        <f t="shared" si="8"/>
        <v>0</v>
      </c>
      <c r="AF11" s="22">
        <f t="shared" si="9"/>
        <v>0</v>
      </c>
      <c r="AG11" s="22">
        <f t="shared" si="10"/>
        <v>1</v>
      </c>
      <c r="AH11" s="22">
        <f t="shared" si="11"/>
        <v>0</v>
      </c>
    </row>
    <row r="12" spans="1:34" s="22" customFormat="1" x14ac:dyDescent="0.25">
      <c r="A12" s="11">
        <v>1</v>
      </c>
      <c r="B12" s="12">
        <v>1</v>
      </c>
      <c r="C12" s="13" t="s">
        <v>39</v>
      </c>
      <c r="D12" s="14" t="s">
        <v>40</v>
      </c>
      <c r="E12" s="15">
        <v>1196</v>
      </c>
      <c r="F12" s="16" t="s">
        <v>41</v>
      </c>
      <c r="G12" s="16">
        <v>127400</v>
      </c>
      <c r="H12" s="17" t="s">
        <v>42</v>
      </c>
      <c r="I12" s="16">
        <v>554782</v>
      </c>
      <c r="J12" s="17" t="s">
        <v>43</v>
      </c>
      <c r="K12" s="18">
        <v>0</v>
      </c>
      <c r="L12" s="19">
        <v>50.089366849999998</v>
      </c>
      <c r="M12" s="18">
        <v>14.45531269</v>
      </c>
      <c r="N12" s="19">
        <v>50.089745360000002</v>
      </c>
      <c r="O12" s="18">
        <v>14.456958480000001</v>
      </c>
      <c r="P12" s="19">
        <v>50.088988569999998</v>
      </c>
      <c r="Q12" s="20">
        <v>14.45366772</v>
      </c>
      <c r="R12" s="53">
        <f t="shared" si="2"/>
        <v>0.24939475673453226</v>
      </c>
      <c r="S12" s="21">
        <f t="shared" si="0"/>
        <v>0</v>
      </c>
      <c r="T12" s="21">
        <f t="shared" si="1"/>
        <v>0</v>
      </c>
      <c r="U12" s="21">
        <f t="shared" si="3"/>
        <v>0</v>
      </c>
      <c r="Y12" s="23">
        <f t="shared" si="4"/>
        <v>0</v>
      </c>
      <c r="Z12" s="24" t="str">
        <f t="shared" si="5"/>
        <v xml:space="preserve"> </v>
      </c>
      <c r="AA12" s="25" t="s">
        <v>44</v>
      </c>
      <c r="AB12" s="22">
        <f t="shared" si="6"/>
        <v>0</v>
      </c>
      <c r="AC12" s="22">
        <f t="shared" si="7"/>
        <v>0</v>
      </c>
      <c r="AD12" s="22">
        <f t="shared" si="8"/>
        <v>0</v>
      </c>
      <c r="AF12" s="22">
        <f t="shared" si="9"/>
        <v>0</v>
      </c>
      <c r="AG12" s="22">
        <f t="shared" si="10"/>
        <v>1</v>
      </c>
      <c r="AH12" s="22">
        <f t="shared" si="11"/>
        <v>0</v>
      </c>
    </row>
    <row r="13" spans="1:34" s="22" customFormat="1" x14ac:dyDescent="0.25">
      <c r="A13" s="11">
        <v>1</v>
      </c>
      <c r="B13" s="12">
        <v>1</v>
      </c>
      <c r="C13" s="13" t="s">
        <v>39</v>
      </c>
      <c r="D13" s="14" t="s">
        <v>40</v>
      </c>
      <c r="E13" s="15">
        <v>1197</v>
      </c>
      <c r="F13" s="16" t="s">
        <v>41</v>
      </c>
      <c r="G13" s="16">
        <v>127400</v>
      </c>
      <c r="H13" s="17" t="s">
        <v>42</v>
      </c>
      <c r="I13" s="16">
        <v>554782</v>
      </c>
      <c r="J13" s="17" t="s">
        <v>43</v>
      </c>
      <c r="K13" s="18">
        <v>0</v>
      </c>
      <c r="L13" s="19">
        <v>50.088634290000002</v>
      </c>
      <c r="M13" s="18">
        <v>14.45200256</v>
      </c>
      <c r="N13" s="19">
        <v>50.088988569999998</v>
      </c>
      <c r="O13" s="18">
        <v>14.45366772</v>
      </c>
      <c r="P13" s="19">
        <v>50.088367130000002</v>
      </c>
      <c r="Q13" s="20">
        <v>14.450323320000001</v>
      </c>
      <c r="R13" s="53">
        <f t="shared" si="2"/>
        <v>0.2484036269049239</v>
      </c>
      <c r="S13" s="21">
        <f t="shared" si="0"/>
        <v>0</v>
      </c>
      <c r="T13" s="21">
        <f t="shared" si="1"/>
        <v>0</v>
      </c>
      <c r="U13" s="21">
        <f t="shared" si="3"/>
        <v>0</v>
      </c>
      <c r="Y13" s="23">
        <f t="shared" si="4"/>
        <v>0</v>
      </c>
      <c r="Z13" s="24" t="str">
        <f t="shared" si="5"/>
        <v xml:space="preserve"> </v>
      </c>
      <c r="AA13" s="25" t="s">
        <v>44</v>
      </c>
      <c r="AB13" s="22">
        <f t="shared" si="6"/>
        <v>0</v>
      </c>
      <c r="AC13" s="22">
        <f t="shared" si="7"/>
        <v>0</v>
      </c>
      <c r="AD13" s="22">
        <f t="shared" si="8"/>
        <v>0</v>
      </c>
      <c r="AF13" s="22">
        <f t="shared" si="9"/>
        <v>0</v>
      </c>
      <c r="AG13" s="22">
        <f t="shared" si="10"/>
        <v>1</v>
      </c>
      <c r="AH13" s="22">
        <f t="shared" si="11"/>
        <v>0</v>
      </c>
    </row>
    <row r="14" spans="1:34" s="22" customFormat="1" x14ac:dyDescent="0.25">
      <c r="A14" s="11">
        <v>1</v>
      </c>
      <c r="B14" s="12">
        <v>1</v>
      </c>
      <c r="C14" s="13" t="s">
        <v>39</v>
      </c>
      <c r="D14" s="14" t="s">
        <v>40</v>
      </c>
      <c r="E14" s="15">
        <v>1198</v>
      </c>
      <c r="F14" s="16" t="s">
        <v>41</v>
      </c>
      <c r="G14" s="16">
        <v>127400</v>
      </c>
      <c r="H14" s="17" t="s">
        <v>42</v>
      </c>
      <c r="I14" s="16">
        <v>554782</v>
      </c>
      <c r="J14" s="17" t="s">
        <v>43</v>
      </c>
      <c r="K14" s="18">
        <v>0</v>
      </c>
      <c r="L14" s="19">
        <v>50.088354989999999</v>
      </c>
      <c r="M14" s="18">
        <v>14.44846218</v>
      </c>
      <c r="N14" s="19">
        <v>50.088367130000002</v>
      </c>
      <c r="O14" s="18">
        <v>14.450323320000001</v>
      </c>
      <c r="P14" s="19">
        <v>50.088478809999998</v>
      </c>
      <c r="Q14" s="20">
        <v>14.44658328</v>
      </c>
      <c r="R14" s="53">
        <f t="shared" si="2"/>
        <v>0.26711516807326574</v>
      </c>
      <c r="S14" s="21" t="str">
        <f t="shared" si="0"/>
        <v/>
      </c>
      <c r="T14" s="21" t="str">
        <f t="shared" si="1"/>
        <v/>
      </c>
      <c r="U14" s="21" t="str">
        <f t="shared" si="3"/>
        <v/>
      </c>
      <c r="W14" s="23"/>
      <c r="Y14" s="23">
        <f t="shared" si="4"/>
        <v>0</v>
      </c>
      <c r="Z14" s="24" t="str">
        <f t="shared" si="5"/>
        <v xml:space="preserve"> </v>
      </c>
      <c r="AA14" s="25" t="s">
        <v>44</v>
      </c>
      <c r="AB14" s="22">
        <f t="shared" si="6"/>
        <v>0</v>
      </c>
      <c r="AC14" s="22">
        <f t="shared" si="7"/>
        <v>0</v>
      </c>
      <c r="AD14" s="22">
        <f t="shared" si="8"/>
        <v>0</v>
      </c>
      <c r="AF14" s="22">
        <f t="shared" si="9"/>
        <v>0</v>
      </c>
      <c r="AG14" s="22">
        <f t="shared" si="10"/>
        <v>1</v>
      </c>
      <c r="AH14" s="22">
        <f t="shared" si="11"/>
        <v>0</v>
      </c>
    </row>
    <row r="15" spans="1:34" s="22" customFormat="1" x14ac:dyDescent="0.25">
      <c r="A15" s="11"/>
      <c r="B15" s="12"/>
      <c r="C15" s="13"/>
      <c r="D15" s="14"/>
      <c r="E15" s="15"/>
      <c r="F15" s="16"/>
      <c r="G15" s="16"/>
      <c r="H15" s="17"/>
      <c r="I15" s="16"/>
      <c r="J15" s="17"/>
      <c r="K15" s="18"/>
      <c r="L15" s="19"/>
      <c r="M15" s="18"/>
      <c r="N15" s="19"/>
      <c r="O15" s="18"/>
      <c r="P15" s="19"/>
      <c r="Q15" s="20"/>
      <c r="R15" s="53" t="str">
        <f t="shared" si="2"/>
        <v/>
      </c>
      <c r="S15" s="21">
        <f t="shared" si="0"/>
        <v>5740.2827118049936</v>
      </c>
      <c r="T15" s="21">
        <f t="shared" si="1"/>
        <v>5740.2827118049936</v>
      </c>
      <c r="U15" s="21" t="str">
        <f t="shared" si="3"/>
        <v/>
      </c>
      <c r="Y15" s="23">
        <f t="shared" si="4"/>
        <v>0</v>
      </c>
      <c r="Z15" s="24" t="str">
        <f t="shared" si="5"/>
        <v xml:space="preserve"> </v>
      </c>
      <c r="AA15" s="25"/>
      <c r="AB15" s="22">
        <f t="shared" si="6"/>
        <v>0</v>
      </c>
      <c r="AC15" s="22">
        <f t="shared" si="7"/>
        <v>0</v>
      </c>
      <c r="AD15" s="22">
        <f t="shared" si="8"/>
        <v>0</v>
      </c>
      <c r="AF15" s="22">
        <f t="shared" si="9"/>
        <v>0</v>
      </c>
      <c r="AG15" s="22">
        <f t="shared" si="10"/>
        <v>0</v>
      </c>
      <c r="AH15" s="22">
        <f t="shared" si="11"/>
        <v>0</v>
      </c>
    </row>
    <row r="16" spans="1:34" s="22" customFormat="1" x14ac:dyDescent="0.25">
      <c r="A16" s="11">
        <v>2</v>
      </c>
      <c r="B16" s="12">
        <v>3</v>
      </c>
      <c r="C16" s="13" t="s">
        <v>39</v>
      </c>
      <c r="D16" s="14" t="s">
        <v>46</v>
      </c>
      <c r="E16" s="15">
        <v>311</v>
      </c>
      <c r="F16" s="16" t="s">
        <v>47</v>
      </c>
      <c r="G16" s="16">
        <v>317250</v>
      </c>
      <c r="H16" s="17" t="s">
        <v>48</v>
      </c>
      <c r="I16" s="16">
        <v>554782</v>
      </c>
      <c r="J16" s="17" t="s">
        <v>43</v>
      </c>
      <c r="K16" s="18">
        <v>-115.3</v>
      </c>
      <c r="L16" s="19">
        <v>50.085211630000003</v>
      </c>
      <c r="M16" s="18">
        <v>14.638934369999999</v>
      </c>
      <c r="N16" s="19">
        <v>50.08507651</v>
      </c>
      <c r="O16" s="18">
        <v>14.63720148</v>
      </c>
      <c r="P16" s="19">
        <v>50.085347120000002</v>
      </c>
      <c r="Q16" s="20">
        <v>14.640670439999999</v>
      </c>
      <c r="R16" s="53">
        <f t="shared" si="2"/>
        <v>0.24932565066751344</v>
      </c>
      <c r="S16" s="21">
        <f t="shared" si="0"/>
        <v>0</v>
      </c>
      <c r="T16" s="21">
        <f t="shared" si="1"/>
        <v>0</v>
      </c>
      <c r="U16" s="21">
        <f t="shared" si="3"/>
        <v>0</v>
      </c>
      <c r="W16" s="23">
        <f>SUM(R16:R18)</f>
        <v>0.7477099013200903</v>
      </c>
      <c r="X16" s="23">
        <f>SUM(U16:U17)</f>
        <v>0</v>
      </c>
      <c r="Y16" s="23">
        <f t="shared" si="4"/>
        <v>0.7477099013200903</v>
      </c>
      <c r="Z16" s="24" t="str">
        <f t="shared" si="5"/>
        <v xml:space="preserve"> </v>
      </c>
      <c r="AA16" s="25" t="s">
        <v>44</v>
      </c>
      <c r="AB16" s="22">
        <f t="shared" si="6"/>
        <v>1</v>
      </c>
      <c r="AC16" s="22">
        <f t="shared" si="7"/>
        <v>1</v>
      </c>
      <c r="AD16" s="22">
        <f t="shared" si="8"/>
        <v>0</v>
      </c>
      <c r="AF16" s="22">
        <f t="shared" si="9"/>
        <v>0</v>
      </c>
      <c r="AG16" s="22">
        <f t="shared" si="10"/>
        <v>1</v>
      </c>
      <c r="AH16" s="22">
        <f t="shared" si="11"/>
        <v>0</v>
      </c>
    </row>
    <row r="17" spans="1:34" s="22" customFormat="1" x14ac:dyDescent="0.25">
      <c r="A17" s="11">
        <v>2</v>
      </c>
      <c r="B17" s="12">
        <v>3</v>
      </c>
      <c r="C17" s="13" t="s">
        <v>39</v>
      </c>
      <c r="D17" s="14" t="s">
        <v>46</v>
      </c>
      <c r="E17" s="15">
        <v>312</v>
      </c>
      <c r="F17" s="16" t="s">
        <v>47</v>
      </c>
      <c r="G17" s="16">
        <v>317250</v>
      </c>
      <c r="H17" s="17" t="s">
        <v>48</v>
      </c>
      <c r="I17" s="16">
        <v>554782</v>
      </c>
      <c r="J17" s="17" t="s">
        <v>43</v>
      </c>
      <c r="K17" s="18">
        <v>-116.6</v>
      </c>
      <c r="L17" s="19">
        <v>50.085482059999997</v>
      </c>
      <c r="M17" s="18">
        <v>14.642401359999999</v>
      </c>
      <c r="N17" s="19">
        <v>50.085347120000002</v>
      </c>
      <c r="O17" s="18">
        <v>14.640670439999999</v>
      </c>
      <c r="P17" s="19">
        <v>50.085617259999999</v>
      </c>
      <c r="Q17" s="20">
        <v>14.644135439999999</v>
      </c>
      <c r="R17" s="53">
        <f t="shared" si="2"/>
        <v>0.24903749024293864</v>
      </c>
      <c r="S17" s="21">
        <f t="shared" si="0"/>
        <v>0</v>
      </c>
      <c r="T17" s="21">
        <f t="shared" si="1"/>
        <v>0</v>
      </c>
      <c r="U17" s="21">
        <f t="shared" si="3"/>
        <v>0</v>
      </c>
      <c r="W17" s="23"/>
      <c r="Y17" s="23">
        <f t="shared" si="4"/>
        <v>0</v>
      </c>
      <c r="Z17" s="24" t="str">
        <f t="shared" si="5"/>
        <v xml:space="preserve"> </v>
      </c>
      <c r="AA17" s="25" t="s">
        <v>44</v>
      </c>
      <c r="AB17" s="22">
        <f t="shared" si="6"/>
        <v>0</v>
      </c>
      <c r="AC17" s="22">
        <f t="shared" si="7"/>
        <v>0</v>
      </c>
      <c r="AD17" s="22">
        <f t="shared" si="8"/>
        <v>0</v>
      </c>
      <c r="AF17" s="22">
        <f t="shared" si="9"/>
        <v>0</v>
      </c>
      <c r="AG17" s="22">
        <f t="shared" si="10"/>
        <v>1</v>
      </c>
      <c r="AH17" s="22">
        <f t="shared" si="11"/>
        <v>0</v>
      </c>
    </row>
    <row r="18" spans="1:34" s="22" customFormat="1" x14ac:dyDescent="0.25">
      <c r="A18" s="11">
        <v>2</v>
      </c>
      <c r="B18" s="12">
        <v>3</v>
      </c>
      <c r="C18" s="13" t="s">
        <v>39</v>
      </c>
      <c r="D18" s="14" t="s">
        <v>46</v>
      </c>
      <c r="E18" s="15">
        <v>313</v>
      </c>
      <c r="F18" s="16" t="s">
        <v>47</v>
      </c>
      <c r="G18" s="16">
        <v>317250</v>
      </c>
      <c r="H18" s="17" t="s">
        <v>48</v>
      </c>
      <c r="I18" s="16">
        <v>554782</v>
      </c>
      <c r="J18" s="17" t="s">
        <v>43</v>
      </c>
      <c r="K18" s="18">
        <v>-117.9</v>
      </c>
      <c r="L18" s="19">
        <v>50.085752409999998</v>
      </c>
      <c r="M18" s="18">
        <v>14.64586804</v>
      </c>
      <c r="N18" s="19">
        <v>50.085617259999999</v>
      </c>
      <c r="O18" s="18">
        <v>14.644135439999999</v>
      </c>
      <c r="P18" s="19">
        <v>50.085887749999998</v>
      </c>
      <c r="Q18" s="20">
        <v>14.64760476</v>
      </c>
      <c r="R18" s="53">
        <f t="shared" si="2"/>
        <v>0.24934676040963821</v>
      </c>
      <c r="S18" s="21" t="str">
        <f t="shared" si="0"/>
        <v/>
      </c>
      <c r="T18" s="21" t="str">
        <f t="shared" si="1"/>
        <v/>
      </c>
      <c r="U18" s="21" t="str">
        <f t="shared" si="3"/>
        <v/>
      </c>
      <c r="Y18" s="23">
        <f t="shared" si="4"/>
        <v>0</v>
      </c>
      <c r="Z18" s="24" t="str">
        <f t="shared" si="5"/>
        <v xml:space="preserve"> </v>
      </c>
      <c r="AA18" s="25" t="s">
        <v>44</v>
      </c>
      <c r="AB18" s="22">
        <f t="shared" si="6"/>
        <v>0</v>
      </c>
      <c r="AC18" s="22">
        <f t="shared" si="7"/>
        <v>0</v>
      </c>
      <c r="AD18" s="22">
        <f t="shared" si="8"/>
        <v>0</v>
      </c>
      <c r="AF18" s="22">
        <f t="shared" si="9"/>
        <v>0</v>
      </c>
      <c r="AG18" s="22">
        <f t="shared" si="10"/>
        <v>1</v>
      </c>
      <c r="AH18" s="22">
        <f t="shared" si="11"/>
        <v>0</v>
      </c>
    </row>
    <row r="19" spans="1:34" s="22" customFormat="1" x14ac:dyDescent="0.25">
      <c r="A19" s="11"/>
      <c r="B19" s="12"/>
      <c r="C19" s="13"/>
      <c r="D19" s="14"/>
      <c r="E19" s="15"/>
      <c r="F19" s="16"/>
      <c r="G19" s="16"/>
      <c r="H19" s="17"/>
      <c r="I19" s="16"/>
      <c r="J19" s="17"/>
      <c r="K19" s="18"/>
      <c r="L19" s="19"/>
      <c r="M19" s="18"/>
      <c r="N19" s="19"/>
      <c r="O19" s="18"/>
      <c r="P19" s="19"/>
      <c r="Q19" s="20"/>
      <c r="R19" s="53" t="str">
        <f t="shared" si="2"/>
        <v/>
      </c>
      <c r="S19" s="21">
        <f t="shared" si="0"/>
        <v>5741.3673404281171</v>
      </c>
      <c r="T19" s="21">
        <f t="shared" si="1"/>
        <v>5741.3673404281171</v>
      </c>
      <c r="U19" s="21" t="str">
        <f t="shared" si="3"/>
        <v/>
      </c>
      <c r="Y19" s="23">
        <f t="shared" si="4"/>
        <v>0</v>
      </c>
      <c r="Z19" s="24" t="str">
        <f t="shared" si="5"/>
        <v xml:space="preserve"> </v>
      </c>
      <c r="AA19" s="25"/>
      <c r="AB19" s="22">
        <f t="shared" si="6"/>
        <v>0</v>
      </c>
      <c r="AC19" s="22">
        <f t="shared" si="7"/>
        <v>0</v>
      </c>
      <c r="AD19" s="22">
        <f t="shared" si="8"/>
        <v>0</v>
      </c>
      <c r="AF19" s="22">
        <f t="shared" si="9"/>
        <v>0</v>
      </c>
      <c r="AG19" s="22">
        <f t="shared" si="10"/>
        <v>0</v>
      </c>
      <c r="AH19" s="22">
        <f t="shared" si="11"/>
        <v>0</v>
      </c>
    </row>
    <row r="20" spans="1:34" s="22" customFormat="1" x14ac:dyDescent="0.25">
      <c r="A20" s="11">
        <v>3</v>
      </c>
      <c r="B20" s="12">
        <v>5</v>
      </c>
      <c r="C20" s="13" t="s">
        <v>39</v>
      </c>
      <c r="D20" s="14" t="s">
        <v>49</v>
      </c>
      <c r="E20" s="15">
        <v>314</v>
      </c>
      <c r="F20" s="16" t="s">
        <v>47</v>
      </c>
      <c r="G20" s="16">
        <v>317284</v>
      </c>
      <c r="H20" s="17" t="s">
        <v>50</v>
      </c>
      <c r="I20" s="16">
        <v>554782</v>
      </c>
      <c r="J20" s="17" t="s">
        <v>43</v>
      </c>
      <c r="K20" s="18">
        <v>-118.7</v>
      </c>
      <c r="L20" s="19">
        <v>50.086779999999997</v>
      </c>
      <c r="M20" s="18">
        <v>14.677051710000001</v>
      </c>
      <c r="N20" s="19">
        <v>50.087036570000002</v>
      </c>
      <c r="O20" s="18">
        <v>14.675347800000001</v>
      </c>
      <c r="P20" s="19">
        <v>50.086524240000003</v>
      </c>
      <c r="Q20" s="20">
        <v>14.678750519999999</v>
      </c>
      <c r="R20" s="53">
        <f t="shared" si="2"/>
        <v>0.24936374811753415</v>
      </c>
      <c r="S20" s="21">
        <f t="shared" si="0"/>
        <v>0</v>
      </c>
      <c r="T20" s="21">
        <f t="shared" si="1"/>
        <v>0</v>
      </c>
      <c r="U20" s="21">
        <f t="shared" si="3"/>
        <v>0</v>
      </c>
      <c r="W20" s="23">
        <f>SUM(R20:R25)</f>
        <v>1.4961689867180283</v>
      </c>
      <c r="X20" s="23">
        <f>SUM(S20:S25)</f>
        <v>1.8987059593200684E-4</v>
      </c>
      <c r="Y20" s="23">
        <f t="shared" si="4"/>
        <v>1.4963588573139603</v>
      </c>
      <c r="Z20" s="24" t="str">
        <f t="shared" si="5"/>
        <v xml:space="preserve"> </v>
      </c>
      <c r="AA20" s="25" t="s">
        <v>44</v>
      </c>
      <c r="AB20" s="22">
        <f t="shared" si="6"/>
        <v>1</v>
      </c>
      <c r="AC20" s="22">
        <f t="shared" si="7"/>
        <v>1</v>
      </c>
      <c r="AD20" s="22">
        <f t="shared" si="8"/>
        <v>0</v>
      </c>
      <c r="AF20" s="22">
        <f t="shared" si="9"/>
        <v>0</v>
      </c>
      <c r="AG20" s="22">
        <f t="shared" si="10"/>
        <v>1</v>
      </c>
      <c r="AH20" s="22">
        <f t="shared" si="11"/>
        <v>0</v>
      </c>
    </row>
    <row r="21" spans="1:34" s="22" customFormat="1" x14ac:dyDescent="0.25">
      <c r="A21" s="11">
        <v>3</v>
      </c>
      <c r="B21" s="12">
        <v>5</v>
      </c>
      <c r="C21" s="13" t="s">
        <v>39</v>
      </c>
      <c r="D21" s="14" t="s">
        <v>49</v>
      </c>
      <c r="E21" s="15">
        <v>315</v>
      </c>
      <c r="F21" s="16" t="s">
        <v>47</v>
      </c>
      <c r="G21" s="16">
        <v>317284</v>
      </c>
      <c r="H21" s="17" t="s">
        <v>50</v>
      </c>
      <c r="I21" s="16">
        <v>554782</v>
      </c>
      <c r="J21" s="17" t="s">
        <v>43</v>
      </c>
      <c r="K21" s="18">
        <v>-126</v>
      </c>
      <c r="L21" s="19">
        <v>50.086267550000002</v>
      </c>
      <c r="M21" s="18">
        <v>14.68045439</v>
      </c>
      <c r="N21" s="19">
        <v>50.086524240000003</v>
      </c>
      <c r="O21" s="18">
        <v>14.678750519999999</v>
      </c>
      <c r="P21" s="19">
        <v>50.086011679999999</v>
      </c>
      <c r="Q21" s="20">
        <v>14.68215324</v>
      </c>
      <c r="R21" s="53">
        <f t="shared" si="2"/>
        <v>0.24937213311162942</v>
      </c>
      <c r="S21" s="21">
        <f t="shared" si="0"/>
        <v>9.4935297966003418E-5</v>
      </c>
      <c r="T21" s="21">
        <f t="shared" si="1"/>
        <v>9.4935297966003418E-5</v>
      </c>
      <c r="U21" s="21">
        <f t="shared" si="3"/>
        <v>9.4935297966003418E-5</v>
      </c>
      <c r="Y21" s="23">
        <f t="shared" si="4"/>
        <v>0</v>
      </c>
      <c r="Z21" s="24" t="str">
        <f t="shared" si="5"/>
        <v xml:space="preserve"> </v>
      </c>
      <c r="AA21" s="25" t="s">
        <v>44</v>
      </c>
      <c r="AB21" s="22">
        <f t="shared" si="6"/>
        <v>0</v>
      </c>
      <c r="AC21" s="22">
        <f t="shared" si="7"/>
        <v>0</v>
      </c>
      <c r="AD21" s="22">
        <f t="shared" si="8"/>
        <v>0</v>
      </c>
      <c r="AF21" s="22">
        <f t="shared" si="9"/>
        <v>0</v>
      </c>
      <c r="AG21" s="22">
        <f t="shared" si="10"/>
        <v>1</v>
      </c>
      <c r="AH21" s="22">
        <f t="shared" si="11"/>
        <v>0</v>
      </c>
    </row>
    <row r="22" spans="1:34" s="22" customFormat="1" x14ac:dyDescent="0.25">
      <c r="A22" s="11">
        <v>3</v>
      </c>
      <c r="B22" s="12">
        <v>5</v>
      </c>
      <c r="C22" s="13" t="s">
        <v>39</v>
      </c>
      <c r="D22" s="14" t="s">
        <v>49</v>
      </c>
      <c r="E22" s="15">
        <v>316</v>
      </c>
      <c r="F22" s="16" t="s">
        <v>47</v>
      </c>
      <c r="G22" s="16">
        <v>317284</v>
      </c>
      <c r="H22" s="17" t="s">
        <v>50</v>
      </c>
      <c r="I22" s="16">
        <v>554782</v>
      </c>
      <c r="J22" s="17" t="s">
        <v>43</v>
      </c>
      <c r="K22" s="18">
        <v>-130.4</v>
      </c>
      <c r="L22" s="19">
        <v>50.085754999999999</v>
      </c>
      <c r="M22" s="18">
        <v>14.683857059999999</v>
      </c>
      <c r="N22" s="19">
        <v>50.086011679999999</v>
      </c>
      <c r="O22" s="18">
        <v>14.68215324</v>
      </c>
      <c r="P22" s="19">
        <v>50.085499110000001</v>
      </c>
      <c r="Q22" s="20">
        <v>14.685555600000001</v>
      </c>
      <c r="R22" s="53">
        <f t="shared" si="2"/>
        <v>0.24934990503087118</v>
      </c>
      <c r="S22" s="21">
        <f t="shared" si="0"/>
        <v>9.4935297966003418E-5</v>
      </c>
      <c r="T22" s="21">
        <f t="shared" si="1"/>
        <v>9.4935297966003418E-5</v>
      </c>
      <c r="U22" s="21">
        <f t="shared" si="3"/>
        <v>9.4935297966003418E-5</v>
      </c>
      <c r="Y22" s="23">
        <f t="shared" si="4"/>
        <v>0</v>
      </c>
      <c r="Z22" s="24" t="str">
        <f t="shared" si="5"/>
        <v xml:space="preserve"> </v>
      </c>
      <c r="AA22" s="25" t="s">
        <v>44</v>
      </c>
      <c r="AB22" s="22">
        <f t="shared" si="6"/>
        <v>0</v>
      </c>
      <c r="AC22" s="22">
        <f t="shared" si="7"/>
        <v>0</v>
      </c>
      <c r="AD22" s="22">
        <f t="shared" si="8"/>
        <v>0</v>
      </c>
      <c r="AF22" s="22">
        <f t="shared" si="9"/>
        <v>0</v>
      </c>
      <c r="AG22" s="22">
        <f t="shared" si="10"/>
        <v>1</v>
      </c>
      <c r="AH22" s="22">
        <f t="shared" si="11"/>
        <v>0</v>
      </c>
    </row>
    <row r="23" spans="1:34" s="22" customFormat="1" x14ac:dyDescent="0.25">
      <c r="A23" s="11">
        <v>3</v>
      </c>
      <c r="B23" s="12">
        <v>5</v>
      </c>
      <c r="C23" s="13" t="s">
        <v>39</v>
      </c>
      <c r="D23" s="14" t="s">
        <v>49</v>
      </c>
      <c r="E23" s="15">
        <v>317</v>
      </c>
      <c r="F23" s="16" t="s">
        <v>47</v>
      </c>
      <c r="G23" s="16">
        <v>317276</v>
      </c>
      <c r="H23" s="17" t="s">
        <v>51</v>
      </c>
      <c r="I23" s="16">
        <v>554782</v>
      </c>
      <c r="J23" s="17" t="s">
        <v>43</v>
      </c>
      <c r="K23" s="18">
        <v>-122</v>
      </c>
      <c r="L23" s="19">
        <v>50.08524242</v>
      </c>
      <c r="M23" s="18">
        <v>14.68725909</v>
      </c>
      <c r="N23" s="19">
        <v>50.085499110000001</v>
      </c>
      <c r="O23" s="18">
        <v>14.685555600000001</v>
      </c>
      <c r="P23" s="19">
        <v>50.08498642</v>
      </c>
      <c r="Q23" s="20">
        <v>14.68895796</v>
      </c>
      <c r="R23" s="53">
        <f t="shared" si="2"/>
        <v>0.2493554893452441</v>
      </c>
      <c r="S23" s="21">
        <f t="shared" si="0"/>
        <v>0</v>
      </c>
      <c r="T23" s="21">
        <f t="shared" si="1"/>
        <v>0</v>
      </c>
      <c r="U23" s="21">
        <f t="shared" si="3"/>
        <v>0</v>
      </c>
      <c r="Y23" s="23">
        <f t="shared" si="4"/>
        <v>0</v>
      </c>
      <c r="Z23" s="24" t="str">
        <f t="shared" si="5"/>
        <v xml:space="preserve"> </v>
      </c>
      <c r="AA23" s="25" t="s">
        <v>44</v>
      </c>
      <c r="AB23" s="22">
        <f t="shared" si="6"/>
        <v>0</v>
      </c>
      <c r="AC23" s="22">
        <f t="shared" si="7"/>
        <v>0</v>
      </c>
      <c r="AD23" s="22">
        <f t="shared" si="8"/>
        <v>0</v>
      </c>
      <c r="AF23" s="22">
        <f t="shared" si="9"/>
        <v>0</v>
      </c>
      <c r="AG23" s="22">
        <f t="shared" si="10"/>
        <v>1</v>
      </c>
      <c r="AH23" s="22">
        <f t="shared" si="11"/>
        <v>0</v>
      </c>
    </row>
    <row r="24" spans="1:34" s="22" customFormat="1" x14ac:dyDescent="0.25">
      <c r="A24" s="11">
        <v>3</v>
      </c>
      <c r="B24" s="12">
        <v>5</v>
      </c>
      <c r="C24" s="13" t="s">
        <v>39</v>
      </c>
      <c r="D24" s="14" t="s">
        <v>49</v>
      </c>
      <c r="E24" s="15">
        <v>318</v>
      </c>
      <c r="F24" s="16" t="s">
        <v>47</v>
      </c>
      <c r="G24" s="16">
        <v>317276</v>
      </c>
      <c r="H24" s="17" t="s">
        <v>51</v>
      </c>
      <c r="I24" s="16">
        <v>554782</v>
      </c>
      <c r="J24" s="17" t="s">
        <v>43</v>
      </c>
      <c r="K24" s="18">
        <v>-126.9</v>
      </c>
      <c r="L24" s="19">
        <v>50.084729629999998</v>
      </c>
      <c r="M24" s="18">
        <v>14.69066175</v>
      </c>
      <c r="N24" s="19">
        <v>50.08498642</v>
      </c>
      <c r="O24" s="18">
        <v>14.68895796</v>
      </c>
      <c r="P24" s="19">
        <v>50.084473610000003</v>
      </c>
      <c r="Q24" s="20">
        <v>14.69236068</v>
      </c>
      <c r="R24" s="53">
        <f t="shared" si="2"/>
        <v>0.24938606531392837</v>
      </c>
      <c r="S24" s="21">
        <f t="shared" si="0"/>
        <v>0</v>
      </c>
      <c r="T24" s="21">
        <f t="shared" si="1"/>
        <v>0</v>
      </c>
      <c r="U24" s="21">
        <f t="shared" si="3"/>
        <v>0</v>
      </c>
      <c r="Y24" s="23">
        <f t="shared" si="4"/>
        <v>0</v>
      </c>
      <c r="Z24" s="24" t="str">
        <f t="shared" si="5"/>
        <v xml:space="preserve"> </v>
      </c>
      <c r="AA24" s="25" t="s">
        <v>44</v>
      </c>
      <c r="AB24" s="22">
        <f t="shared" si="6"/>
        <v>0</v>
      </c>
      <c r="AC24" s="22">
        <f t="shared" si="7"/>
        <v>0</v>
      </c>
      <c r="AD24" s="22">
        <f t="shared" si="8"/>
        <v>0</v>
      </c>
      <c r="AF24" s="22">
        <f t="shared" si="9"/>
        <v>0</v>
      </c>
      <c r="AG24" s="22">
        <f t="shared" si="10"/>
        <v>1</v>
      </c>
      <c r="AH24" s="22">
        <f t="shared" si="11"/>
        <v>0</v>
      </c>
    </row>
    <row r="25" spans="1:34" s="22" customFormat="1" x14ac:dyDescent="0.25">
      <c r="A25" s="11">
        <v>3</v>
      </c>
      <c r="B25" s="12">
        <v>5</v>
      </c>
      <c r="C25" s="13" t="s">
        <v>39</v>
      </c>
      <c r="D25" s="14" t="s">
        <v>49</v>
      </c>
      <c r="E25" s="15">
        <v>319</v>
      </c>
      <c r="F25" s="16" t="s">
        <v>47</v>
      </c>
      <c r="G25" s="16">
        <v>317276</v>
      </c>
      <c r="H25" s="17" t="s">
        <v>51</v>
      </c>
      <c r="I25" s="16">
        <v>554782</v>
      </c>
      <c r="J25" s="17" t="s">
        <v>43</v>
      </c>
      <c r="K25" s="18">
        <v>-119.7</v>
      </c>
      <c r="L25" s="19">
        <v>50.084216810000001</v>
      </c>
      <c r="M25" s="18">
        <v>14.6940641</v>
      </c>
      <c r="N25" s="19">
        <v>50.084473610000003</v>
      </c>
      <c r="O25" s="18">
        <v>14.69236068</v>
      </c>
      <c r="P25" s="19">
        <v>50.083960679999997</v>
      </c>
      <c r="Q25" s="20">
        <v>14.69576268</v>
      </c>
      <c r="R25" s="53">
        <f t="shared" si="2"/>
        <v>0.24934164579882112</v>
      </c>
      <c r="S25" s="21" t="str">
        <f t="shared" si="0"/>
        <v/>
      </c>
      <c r="T25" s="21" t="str">
        <f t="shared" si="1"/>
        <v/>
      </c>
      <c r="U25" s="21" t="str">
        <f t="shared" si="3"/>
        <v/>
      </c>
      <c r="Y25" s="23">
        <f t="shared" si="4"/>
        <v>0</v>
      </c>
      <c r="Z25" s="24" t="str">
        <f t="shared" si="5"/>
        <v xml:space="preserve"> </v>
      </c>
      <c r="AA25" s="25" t="s">
        <v>44</v>
      </c>
      <c r="AB25" s="22">
        <f t="shared" si="6"/>
        <v>0</v>
      </c>
      <c r="AC25" s="22">
        <f t="shared" si="7"/>
        <v>0</v>
      </c>
      <c r="AD25" s="22">
        <f t="shared" si="8"/>
        <v>0</v>
      </c>
      <c r="AF25" s="22">
        <f t="shared" si="9"/>
        <v>0</v>
      </c>
      <c r="AG25" s="22">
        <f t="shared" si="10"/>
        <v>1</v>
      </c>
      <c r="AH25" s="22">
        <f t="shared" si="11"/>
        <v>0</v>
      </c>
    </row>
    <row r="26" spans="1:34" s="22" customFormat="1" x14ac:dyDescent="0.25">
      <c r="A26" s="11"/>
      <c r="B26" s="12"/>
      <c r="C26" s="13"/>
      <c r="D26" s="14"/>
      <c r="E26" s="15"/>
      <c r="F26" s="16"/>
      <c r="G26" s="16"/>
      <c r="H26" s="17"/>
      <c r="I26" s="16"/>
      <c r="J26" s="17"/>
      <c r="K26" s="18"/>
      <c r="L26" s="19"/>
      <c r="M26" s="18"/>
      <c r="N26" s="19"/>
      <c r="O26" s="18"/>
      <c r="P26" s="19"/>
      <c r="Q26" s="20"/>
      <c r="R26" s="53" t="str">
        <f t="shared" si="2"/>
        <v/>
      </c>
      <c r="S26" s="21" t="e">
        <f>IF(ISBLANK(#REF!),"",ACOS(COS(RADIANS(90-#REF!))*COS(RADIANS(90-P26))+SIN(RADIANS(90-#REF!)) *SIN(RADIANS(90-P26))*COS(RADIANS(#REF!-Q26)))*6371)</f>
        <v>#REF!</v>
      </c>
      <c r="T26" s="21">
        <f t="shared" si="1"/>
        <v>0</v>
      </c>
      <c r="U26" s="21" t="str">
        <f t="shared" si="3"/>
        <v/>
      </c>
      <c r="Y26" s="23">
        <f t="shared" si="4"/>
        <v>0</v>
      </c>
      <c r="Z26" s="24" t="str">
        <f t="shared" si="5"/>
        <v xml:space="preserve"> </v>
      </c>
      <c r="AA26" s="25"/>
      <c r="AB26" s="22">
        <f t="shared" si="6"/>
        <v>0</v>
      </c>
      <c r="AC26" s="22">
        <f t="shared" si="7"/>
        <v>0</v>
      </c>
      <c r="AD26" s="22">
        <f t="shared" si="8"/>
        <v>0</v>
      </c>
      <c r="AF26" s="22">
        <f t="shared" si="9"/>
        <v>0</v>
      </c>
      <c r="AG26" s="22">
        <f t="shared" si="10"/>
        <v>0</v>
      </c>
      <c r="AH26" s="22">
        <f t="shared" si="11"/>
        <v>0</v>
      </c>
    </row>
    <row r="27" spans="1:34" s="22" customFormat="1" x14ac:dyDescent="0.25">
      <c r="A27" s="11">
        <v>5</v>
      </c>
      <c r="B27" s="12">
        <v>15</v>
      </c>
      <c r="C27" s="13" t="s">
        <v>39</v>
      </c>
      <c r="D27" s="14" t="s">
        <v>52</v>
      </c>
      <c r="E27" s="15">
        <v>323</v>
      </c>
      <c r="F27" s="16" t="s">
        <v>47</v>
      </c>
      <c r="G27" s="16">
        <v>155055</v>
      </c>
      <c r="H27" s="17" t="s">
        <v>53</v>
      </c>
      <c r="I27" s="16">
        <v>533700</v>
      </c>
      <c r="J27" s="17" t="s">
        <v>53</v>
      </c>
      <c r="K27" s="18">
        <v>-118.2</v>
      </c>
      <c r="L27" s="19">
        <v>50.009310769999999</v>
      </c>
      <c r="M27" s="18">
        <v>15.255435520000001</v>
      </c>
      <c r="N27" s="19">
        <v>50.009235269999998</v>
      </c>
      <c r="O27" s="18">
        <v>15.25369572</v>
      </c>
      <c r="P27" s="19">
        <v>50.009386229999997</v>
      </c>
      <c r="Q27" s="20">
        <v>15.257176919999999</v>
      </c>
      <c r="R27" s="53">
        <f t="shared" si="2"/>
        <v>0.24933530208964805</v>
      </c>
      <c r="S27" s="21">
        <f t="shared" si="0"/>
        <v>0</v>
      </c>
      <c r="T27" s="21">
        <f t="shared" si="1"/>
        <v>0</v>
      </c>
      <c r="U27" s="21">
        <f t="shared" si="3"/>
        <v>0</v>
      </c>
      <c r="W27" s="23">
        <f>SUM(R27:R30)</f>
        <v>0.99732474317289643</v>
      </c>
      <c r="X27" s="23">
        <f>SUM(U27:U29)</f>
        <v>0.74798863694318962</v>
      </c>
      <c r="Y27" s="23">
        <f t="shared" si="4"/>
        <v>1.7453133801160861</v>
      </c>
      <c r="Z27" s="24" t="str">
        <f t="shared" si="5"/>
        <v xml:space="preserve"> </v>
      </c>
      <c r="AA27" s="25" t="s">
        <v>44</v>
      </c>
      <c r="AB27" s="22">
        <f t="shared" si="6"/>
        <v>1</v>
      </c>
      <c r="AC27" s="22">
        <f t="shared" si="7"/>
        <v>1</v>
      </c>
      <c r="AD27" s="22">
        <f t="shared" si="8"/>
        <v>0</v>
      </c>
      <c r="AF27" s="22">
        <f t="shared" si="9"/>
        <v>0</v>
      </c>
      <c r="AG27" s="22">
        <f t="shared" si="10"/>
        <v>1</v>
      </c>
      <c r="AH27" s="22">
        <f t="shared" si="11"/>
        <v>0</v>
      </c>
    </row>
    <row r="28" spans="1:34" s="22" customFormat="1" x14ac:dyDescent="0.25">
      <c r="A28" s="11">
        <v>5</v>
      </c>
      <c r="B28" s="12">
        <v>15</v>
      </c>
      <c r="C28" s="13" t="s">
        <v>39</v>
      </c>
      <c r="D28" s="14" t="s">
        <v>52</v>
      </c>
      <c r="E28" s="15">
        <v>324</v>
      </c>
      <c r="F28" s="16" t="s">
        <v>47</v>
      </c>
      <c r="G28" s="16">
        <v>155055</v>
      </c>
      <c r="H28" s="17" t="s">
        <v>53</v>
      </c>
      <c r="I28" s="16">
        <v>533700</v>
      </c>
      <c r="J28" s="17" t="s">
        <v>53</v>
      </c>
      <c r="K28" s="18">
        <v>-118.3</v>
      </c>
      <c r="L28" s="19">
        <v>50.00946167</v>
      </c>
      <c r="M28" s="18">
        <v>15.25891672</v>
      </c>
      <c r="N28" s="19">
        <v>50.009386229999997</v>
      </c>
      <c r="O28" s="18">
        <v>15.257176919999999</v>
      </c>
      <c r="P28" s="19">
        <v>50.00953707</v>
      </c>
      <c r="Q28" s="20">
        <v>15.26065812</v>
      </c>
      <c r="R28" s="53">
        <f t="shared" si="2"/>
        <v>0.24933362125091341</v>
      </c>
      <c r="S28" s="21">
        <f t="shared" si="0"/>
        <v>0.24933201269635452</v>
      </c>
      <c r="T28" s="21">
        <f t="shared" si="1"/>
        <v>0.24933201269635452</v>
      </c>
      <c r="U28" s="21">
        <f t="shared" si="3"/>
        <v>0.24933201269635452</v>
      </c>
      <c r="Y28" s="23">
        <f t="shared" si="4"/>
        <v>0</v>
      </c>
      <c r="Z28" s="24" t="str">
        <f t="shared" si="5"/>
        <v xml:space="preserve"> </v>
      </c>
      <c r="AA28" s="25" t="s">
        <v>44</v>
      </c>
      <c r="AB28" s="22">
        <f t="shared" si="6"/>
        <v>0</v>
      </c>
      <c r="AC28" s="22">
        <f t="shared" si="7"/>
        <v>0</v>
      </c>
      <c r="AD28" s="22">
        <f t="shared" si="8"/>
        <v>0</v>
      </c>
      <c r="AF28" s="22">
        <f t="shared" si="9"/>
        <v>0</v>
      </c>
      <c r="AG28" s="22">
        <f t="shared" si="10"/>
        <v>1</v>
      </c>
      <c r="AH28" s="22">
        <f t="shared" si="11"/>
        <v>0</v>
      </c>
    </row>
    <row r="29" spans="1:34" s="22" customFormat="1" x14ac:dyDescent="0.25">
      <c r="A29" s="11">
        <v>5</v>
      </c>
      <c r="B29" s="12">
        <v>15</v>
      </c>
      <c r="C29" s="13" t="s">
        <v>39</v>
      </c>
      <c r="D29" s="14" t="s">
        <v>52</v>
      </c>
      <c r="E29" s="15">
        <v>325</v>
      </c>
      <c r="F29" s="16" t="s">
        <v>47</v>
      </c>
      <c r="G29" s="16">
        <v>155055</v>
      </c>
      <c r="H29" s="17" t="s">
        <v>53</v>
      </c>
      <c r="I29" s="16">
        <v>533700</v>
      </c>
      <c r="J29" s="17" t="s">
        <v>53</v>
      </c>
      <c r="K29" s="18">
        <v>-129.9</v>
      </c>
      <c r="L29" s="19">
        <v>50.009763130000003</v>
      </c>
      <c r="M29" s="18">
        <v>15.26587911</v>
      </c>
      <c r="N29" s="19">
        <v>50.009687800000002</v>
      </c>
      <c r="O29" s="18">
        <v>15.26413932</v>
      </c>
      <c r="P29" s="19">
        <v>50.009838420000001</v>
      </c>
      <c r="Q29" s="20">
        <v>15.267620519999999</v>
      </c>
      <c r="R29" s="53">
        <f t="shared" si="2"/>
        <v>0.24933042220399804</v>
      </c>
      <c r="S29" s="21">
        <f t="shared" si="0"/>
        <v>0.4986566242468351</v>
      </c>
      <c r="T29" s="21">
        <f t="shared" si="1"/>
        <v>0.4986566242468351</v>
      </c>
      <c r="U29" s="21">
        <f t="shared" si="3"/>
        <v>0.4986566242468351</v>
      </c>
      <c r="Y29" s="23">
        <f t="shared" si="4"/>
        <v>0</v>
      </c>
      <c r="Z29" s="24" t="str">
        <f t="shared" si="5"/>
        <v xml:space="preserve"> </v>
      </c>
      <c r="AA29" s="25" t="s">
        <v>44</v>
      </c>
      <c r="AB29" s="22">
        <f t="shared" si="6"/>
        <v>0</v>
      </c>
      <c r="AC29" s="22">
        <f t="shared" si="7"/>
        <v>0</v>
      </c>
      <c r="AD29" s="22">
        <f t="shared" si="8"/>
        <v>0</v>
      </c>
      <c r="AF29" s="22">
        <f t="shared" si="9"/>
        <v>0</v>
      </c>
      <c r="AG29" s="22">
        <f t="shared" si="10"/>
        <v>1</v>
      </c>
      <c r="AH29" s="22">
        <f t="shared" si="11"/>
        <v>0</v>
      </c>
    </row>
    <row r="30" spans="1:34" s="22" customFormat="1" x14ac:dyDescent="0.25">
      <c r="A30" s="11">
        <v>5</v>
      </c>
      <c r="B30" s="12">
        <v>15</v>
      </c>
      <c r="C30" s="13" t="s">
        <v>39</v>
      </c>
      <c r="D30" s="14" t="s">
        <v>52</v>
      </c>
      <c r="E30" s="15">
        <v>326</v>
      </c>
      <c r="F30" s="16" t="s">
        <v>47</v>
      </c>
      <c r="G30" s="16">
        <v>155055</v>
      </c>
      <c r="H30" s="17" t="s">
        <v>53</v>
      </c>
      <c r="I30" s="16">
        <v>533700</v>
      </c>
      <c r="J30" s="17" t="s">
        <v>53</v>
      </c>
      <c r="K30" s="18">
        <v>-116.8</v>
      </c>
      <c r="L30" s="19">
        <v>50.010214529999999</v>
      </c>
      <c r="M30" s="18">
        <v>15.27632268</v>
      </c>
      <c r="N30" s="19">
        <v>50.010139410000001</v>
      </c>
      <c r="O30" s="18">
        <v>15.27458292</v>
      </c>
      <c r="P30" s="19">
        <v>50.010289669999999</v>
      </c>
      <c r="Q30" s="20">
        <v>15.27806412</v>
      </c>
      <c r="R30" s="53">
        <f t="shared" si="2"/>
        <v>0.24932539762833694</v>
      </c>
      <c r="S30" s="21" t="e">
        <f>IF(ISBLANK(#REF!),"",ACOS(COS(RADIANS(90-#REF!))*COS(RADIANS(90-P30))+SIN(RADIANS(90-#REF!)) *SIN(RADIANS(90-P30))*COS(RADIANS(#REF!-Q30)))*6371)</f>
        <v>#REF!</v>
      </c>
      <c r="T30" s="21">
        <f t="shared" si="1"/>
        <v>0</v>
      </c>
      <c r="U30" s="21">
        <f t="shared" si="3"/>
        <v>0</v>
      </c>
      <c r="Y30" s="23">
        <f t="shared" si="4"/>
        <v>0</v>
      </c>
      <c r="Z30" s="24" t="str">
        <f t="shared" si="5"/>
        <v xml:space="preserve"> </v>
      </c>
      <c r="AA30" s="25" t="s">
        <v>44</v>
      </c>
      <c r="AB30" s="22">
        <f t="shared" si="6"/>
        <v>0</v>
      </c>
      <c r="AC30" s="22">
        <f t="shared" si="7"/>
        <v>0</v>
      </c>
      <c r="AD30" s="22">
        <f t="shared" si="8"/>
        <v>0</v>
      </c>
      <c r="AF30" s="22">
        <f t="shared" si="9"/>
        <v>0</v>
      </c>
      <c r="AG30" s="22">
        <f t="shared" si="10"/>
        <v>1</v>
      </c>
      <c r="AH30" s="22">
        <f t="shared" si="11"/>
        <v>0</v>
      </c>
    </row>
    <row r="31" spans="1:34" s="22" customFormat="1" x14ac:dyDescent="0.25">
      <c r="A31" s="11"/>
      <c r="B31" s="12"/>
      <c r="C31" s="13"/>
      <c r="D31" s="14"/>
      <c r="E31" s="15"/>
      <c r="F31" s="16"/>
      <c r="G31" s="16"/>
      <c r="H31" s="17"/>
      <c r="I31" s="16"/>
      <c r="J31" s="17"/>
      <c r="K31" s="18"/>
      <c r="L31" s="19"/>
      <c r="M31" s="18"/>
      <c r="N31" s="19"/>
      <c r="O31" s="18"/>
      <c r="P31" s="19"/>
      <c r="Q31" s="20"/>
      <c r="R31" s="53" t="str">
        <f t="shared" si="2"/>
        <v/>
      </c>
      <c r="S31" s="21">
        <f t="shared" si="0"/>
        <v>5753.3578708330506</v>
      </c>
      <c r="T31" s="21">
        <f t="shared" si="1"/>
        <v>5753.3578708330506</v>
      </c>
      <c r="U31" s="21" t="str">
        <f t="shared" si="3"/>
        <v/>
      </c>
      <c r="Y31" s="23">
        <f t="shared" si="4"/>
        <v>0</v>
      </c>
      <c r="Z31" s="24" t="str">
        <f t="shared" si="5"/>
        <v xml:space="preserve"> </v>
      </c>
      <c r="AA31" s="25"/>
      <c r="AB31" s="22">
        <f t="shared" si="6"/>
        <v>0</v>
      </c>
      <c r="AC31" s="22">
        <f t="shared" si="7"/>
        <v>0</v>
      </c>
      <c r="AD31" s="22">
        <f t="shared" si="8"/>
        <v>0</v>
      </c>
      <c r="AF31" s="22">
        <f t="shared" si="9"/>
        <v>0</v>
      </c>
      <c r="AG31" s="22">
        <f t="shared" si="10"/>
        <v>0</v>
      </c>
      <c r="AH31" s="22">
        <f t="shared" si="11"/>
        <v>0</v>
      </c>
    </row>
    <row r="32" spans="1:34" s="22" customFormat="1" x14ac:dyDescent="0.25">
      <c r="A32" s="11">
        <v>7</v>
      </c>
      <c r="B32" s="12">
        <v>18</v>
      </c>
      <c r="C32" s="13" t="s">
        <v>39</v>
      </c>
      <c r="D32" s="14" t="s">
        <v>54</v>
      </c>
      <c r="E32" s="15">
        <v>339</v>
      </c>
      <c r="F32" s="16" t="s">
        <v>47</v>
      </c>
      <c r="G32" s="16">
        <v>67903</v>
      </c>
      <c r="H32" s="17" t="s">
        <v>54</v>
      </c>
      <c r="I32" s="16">
        <v>575194</v>
      </c>
      <c r="J32" s="17" t="s">
        <v>54</v>
      </c>
      <c r="K32" s="18">
        <v>-122.5</v>
      </c>
      <c r="L32" s="19">
        <v>50.044209029999998</v>
      </c>
      <c r="M32" s="18">
        <v>15.377687440000001</v>
      </c>
      <c r="N32" s="19">
        <v>50.0438258</v>
      </c>
      <c r="O32" s="18">
        <v>15.37606008</v>
      </c>
      <c r="P32" s="19">
        <v>50.044542720000003</v>
      </c>
      <c r="Q32" s="20">
        <v>15.3793656</v>
      </c>
      <c r="R32" s="53">
        <f t="shared" si="2"/>
        <v>0.24914187702685098</v>
      </c>
      <c r="S32" s="21">
        <f t="shared" si="0"/>
        <v>0</v>
      </c>
      <c r="T32" s="21">
        <f t="shared" si="1"/>
        <v>0</v>
      </c>
      <c r="U32" s="21">
        <f t="shared" si="3"/>
        <v>0</v>
      </c>
      <c r="W32" s="23">
        <f>SUM(R32:R37)</f>
        <v>1.495688296642272</v>
      </c>
      <c r="X32" s="23">
        <f>SUM(U32:U36)</f>
        <v>2.7079630657529714</v>
      </c>
      <c r="Y32" s="23">
        <f t="shared" si="4"/>
        <v>4.2036513623952434</v>
      </c>
      <c r="Z32" s="24" t="str">
        <f t="shared" si="5"/>
        <v>!!!!!!</v>
      </c>
      <c r="AA32" s="25" t="s">
        <v>44</v>
      </c>
      <c r="AB32" s="22">
        <f t="shared" si="6"/>
        <v>1</v>
      </c>
      <c r="AC32" s="22">
        <f t="shared" si="7"/>
        <v>1</v>
      </c>
      <c r="AD32" s="22">
        <f t="shared" si="8"/>
        <v>0</v>
      </c>
      <c r="AF32" s="22">
        <f t="shared" si="9"/>
        <v>0</v>
      </c>
      <c r="AG32" s="22">
        <f t="shared" si="10"/>
        <v>1</v>
      </c>
      <c r="AH32" s="22">
        <f t="shared" si="11"/>
        <v>0</v>
      </c>
    </row>
    <row r="33" spans="1:34" s="22" customFormat="1" x14ac:dyDescent="0.25">
      <c r="A33" s="11">
        <v>7</v>
      </c>
      <c r="B33" s="12">
        <v>18</v>
      </c>
      <c r="C33" s="13" t="s">
        <v>39</v>
      </c>
      <c r="D33" s="14" t="s">
        <v>54</v>
      </c>
      <c r="E33" s="15">
        <v>340</v>
      </c>
      <c r="F33" s="16" t="s">
        <v>47</v>
      </c>
      <c r="G33" s="16">
        <v>67903</v>
      </c>
      <c r="H33" s="17" t="s">
        <v>54</v>
      </c>
      <c r="I33" s="16">
        <v>575194</v>
      </c>
      <c r="J33" s="17" t="s">
        <v>54</v>
      </c>
      <c r="K33" s="18">
        <v>-120.9</v>
      </c>
      <c r="L33" s="19">
        <v>50.044730319999999</v>
      </c>
      <c r="M33" s="18">
        <v>15.3810778</v>
      </c>
      <c r="N33" s="19">
        <v>50.044542720000003</v>
      </c>
      <c r="O33" s="18">
        <v>15.3793656</v>
      </c>
      <c r="P33" s="19">
        <v>50.044837950000002</v>
      </c>
      <c r="Q33" s="20">
        <v>15.38282304</v>
      </c>
      <c r="R33" s="53">
        <f t="shared" si="2"/>
        <v>0.24906271352009801</v>
      </c>
      <c r="S33" s="21">
        <f t="shared" si="0"/>
        <v>1.4664591192471075</v>
      </c>
      <c r="T33" s="21">
        <f t="shared" si="1"/>
        <v>1.4664591192471075</v>
      </c>
      <c r="U33" s="21">
        <f t="shared" si="3"/>
        <v>1.4664591192471075</v>
      </c>
      <c r="Y33" s="23">
        <f t="shared" si="4"/>
        <v>0</v>
      </c>
      <c r="Z33" s="24" t="str">
        <f t="shared" si="5"/>
        <v xml:space="preserve"> </v>
      </c>
      <c r="AA33" s="25" t="s">
        <v>44</v>
      </c>
      <c r="AB33" s="22">
        <f t="shared" si="6"/>
        <v>0</v>
      </c>
      <c r="AC33" s="22">
        <f t="shared" si="7"/>
        <v>0</v>
      </c>
      <c r="AD33" s="22">
        <f t="shared" si="8"/>
        <v>0</v>
      </c>
      <c r="AF33" s="22">
        <f t="shared" si="9"/>
        <v>0</v>
      </c>
      <c r="AG33" s="22">
        <f t="shared" si="10"/>
        <v>1</v>
      </c>
      <c r="AH33" s="22">
        <f t="shared" si="11"/>
        <v>0</v>
      </c>
    </row>
    <row r="34" spans="1:34" s="22" customFormat="1" x14ac:dyDescent="0.25">
      <c r="A34" s="11">
        <v>7</v>
      </c>
      <c r="B34" s="12">
        <v>18</v>
      </c>
      <c r="C34" s="13" t="s">
        <v>39</v>
      </c>
      <c r="D34" s="14" t="s">
        <v>54</v>
      </c>
      <c r="E34" s="15">
        <v>341</v>
      </c>
      <c r="F34" s="16" t="s">
        <v>47</v>
      </c>
      <c r="G34" s="16">
        <v>67903</v>
      </c>
      <c r="H34" s="17" t="s">
        <v>54</v>
      </c>
      <c r="I34" s="16">
        <v>575194</v>
      </c>
      <c r="J34" s="17" t="s">
        <v>54</v>
      </c>
      <c r="K34" s="18">
        <v>-117.2</v>
      </c>
      <c r="L34" s="19">
        <v>50.039009010000001</v>
      </c>
      <c r="M34" s="18">
        <v>15.403165749999999</v>
      </c>
      <c r="N34" s="19">
        <v>50.039381030000001</v>
      </c>
      <c r="O34" s="18">
        <v>15.40151784</v>
      </c>
      <c r="P34" s="19">
        <v>50.03868138</v>
      </c>
      <c r="Q34" s="20">
        <v>15.40484028</v>
      </c>
      <c r="R34" s="53">
        <f t="shared" si="2"/>
        <v>0.24970607485762542</v>
      </c>
      <c r="S34" s="21">
        <f t="shared" si="0"/>
        <v>0</v>
      </c>
      <c r="T34" s="21">
        <f t="shared" si="1"/>
        <v>0</v>
      </c>
      <c r="U34" s="21">
        <f t="shared" si="3"/>
        <v>0</v>
      </c>
      <c r="Y34" s="23">
        <f t="shared" si="4"/>
        <v>0</v>
      </c>
      <c r="Z34" s="24" t="str">
        <f t="shared" si="5"/>
        <v xml:space="preserve"> </v>
      </c>
      <c r="AA34" s="25" t="s">
        <v>44</v>
      </c>
      <c r="AB34" s="22">
        <f t="shared" si="6"/>
        <v>0</v>
      </c>
      <c r="AC34" s="22">
        <f t="shared" si="7"/>
        <v>0</v>
      </c>
      <c r="AD34" s="22">
        <f t="shared" si="8"/>
        <v>0</v>
      </c>
      <c r="AF34" s="22">
        <f t="shared" si="9"/>
        <v>0</v>
      </c>
      <c r="AG34" s="22">
        <f t="shared" si="10"/>
        <v>1</v>
      </c>
      <c r="AH34" s="22">
        <f t="shared" si="11"/>
        <v>0</v>
      </c>
    </row>
    <row r="35" spans="1:34" s="22" customFormat="1" x14ac:dyDescent="0.25">
      <c r="A35" s="11">
        <v>7</v>
      </c>
      <c r="B35" s="12">
        <v>18</v>
      </c>
      <c r="C35" s="13" t="s">
        <v>39</v>
      </c>
      <c r="D35" s="14" t="s">
        <v>54</v>
      </c>
      <c r="E35" s="15">
        <v>342</v>
      </c>
      <c r="F35" s="16" t="s">
        <v>47</v>
      </c>
      <c r="G35" s="16">
        <v>165697</v>
      </c>
      <c r="H35" s="17" t="s">
        <v>55</v>
      </c>
      <c r="I35" s="16">
        <v>575071</v>
      </c>
      <c r="J35" s="17" t="s">
        <v>55</v>
      </c>
      <c r="K35" s="18">
        <v>-118.3</v>
      </c>
      <c r="L35" s="19">
        <v>50.038442930000002</v>
      </c>
      <c r="M35" s="18">
        <v>15.406536969999999</v>
      </c>
      <c r="N35" s="19">
        <v>50.03868138</v>
      </c>
      <c r="O35" s="18">
        <v>15.40484028</v>
      </c>
      <c r="P35" s="19">
        <v>50.038257899999998</v>
      </c>
      <c r="Q35" s="20">
        <v>15.40826388</v>
      </c>
      <c r="R35" s="53">
        <f t="shared" si="2"/>
        <v>0.24899809411943363</v>
      </c>
      <c r="S35" s="21">
        <f t="shared" si="0"/>
        <v>1.2415039465058639</v>
      </c>
      <c r="T35" s="21">
        <f t="shared" si="1"/>
        <v>1.2415039465058639</v>
      </c>
      <c r="U35" s="21">
        <f t="shared" si="3"/>
        <v>1.2415039465058639</v>
      </c>
      <c r="Y35" s="23">
        <f t="shared" si="4"/>
        <v>0</v>
      </c>
      <c r="Z35" s="24" t="str">
        <f t="shared" si="5"/>
        <v xml:space="preserve"> </v>
      </c>
      <c r="AA35" s="25" t="s">
        <v>44</v>
      </c>
      <c r="AB35" s="22">
        <f t="shared" si="6"/>
        <v>0</v>
      </c>
      <c r="AC35" s="22">
        <f t="shared" si="7"/>
        <v>0</v>
      </c>
      <c r="AD35" s="22">
        <f t="shared" si="8"/>
        <v>0</v>
      </c>
      <c r="AF35" s="22">
        <f t="shared" si="9"/>
        <v>0</v>
      </c>
      <c r="AG35" s="22">
        <f t="shared" si="10"/>
        <v>1</v>
      </c>
      <c r="AH35" s="22">
        <f t="shared" si="11"/>
        <v>0</v>
      </c>
    </row>
    <row r="36" spans="1:34" s="22" customFormat="1" x14ac:dyDescent="0.25">
      <c r="A36" s="11">
        <v>7</v>
      </c>
      <c r="B36" s="12">
        <v>18</v>
      </c>
      <c r="C36" s="13" t="s">
        <v>39</v>
      </c>
      <c r="D36" s="14" t="s">
        <v>54</v>
      </c>
      <c r="E36" s="15">
        <v>343</v>
      </c>
      <c r="F36" s="16" t="s">
        <v>47</v>
      </c>
      <c r="G36" s="16">
        <v>165697</v>
      </c>
      <c r="H36" s="17" t="s">
        <v>55</v>
      </c>
      <c r="I36" s="16">
        <v>575071</v>
      </c>
      <c r="J36" s="17" t="s">
        <v>55</v>
      </c>
      <c r="K36" s="18">
        <v>-117.3</v>
      </c>
      <c r="L36" s="19">
        <v>50.035872789999999</v>
      </c>
      <c r="M36" s="18">
        <v>15.42701486</v>
      </c>
      <c r="N36" s="19">
        <v>50.036211559999998</v>
      </c>
      <c r="O36" s="18">
        <v>15.425352719999999</v>
      </c>
      <c r="P36" s="19">
        <v>50.035533129999997</v>
      </c>
      <c r="Q36" s="20">
        <v>15.428681279999999</v>
      </c>
      <c r="R36" s="53">
        <f t="shared" si="2"/>
        <v>0.2494125000247569</v>
      </c>
      <c r="S36" s="21">
        <f t="shared" si="0"/>
        <v>0</v>
      </c>
      <c r="T36" s="21">
        <f t="shared" si="1"/>
        <v>0</v>
      </c>
      <c r="U36" s="21">
        <f t="shared" si="3"/>
        <v>0</v>
      </c>
      <c r="Y36" s="23">
        <f t="shared" si="4"/>
        <v>0</v>
      </c>
      <c r="Z36" s="24" t="str">
        <f t="shared" si="5"/>
        <v xml:space="preserve"> </v>
      </c>
      <c r="AA36" s="25" t="s">
        <v>44</v>
      </c>
      <c r="AB36" s="22">
        <f t="shared" si="6"/>
        <v>0</v>
      </c>
      <c r="AC36" s="22">
        <f t="shared" si="7"/>
        <v>0</v>
      </c>
      <c r="AD36" s="22">
        <f t="shared" si="8"/>
        <v>0</v>
      </c>
      <c r="AF36" s="22">
        <f t="shared" si="9"/>
        <v>0</v>
      </c>
      <c r="AG36" s="22">
        <f t="shared" si="10"/>
        <v>1</v>
      </c>
      <c r="AH36" s="22">
        <f t="shared" si="11"/>
        <v>0</v>
      </c>
    </row>
    <row r="37" spans="1:34" s="22" customFormat="1" x14ac:dyDescent="0.25">
      <c r="A37" s="11">
        <v>7</v>
      </c>
      <c r="B37" s="12">
        <v>18</v>
      </c>
      <c r="C37" s="13" t="s">
        <v>39</v>
      </c>
      <c r="D37" s="14" t="s">
        <v>54</v>
      </c>
      <c r="E37" s="15">
        <v>344</v>
      </c>
      <c r="F37" s="16" t="s">
        <v>47</v>
      </c>
      <c r="G37" s="16">
        <v>55018</v>
      </c>
      <c r="H37" s="17" t="s">
        <v>56</v>
      </c>
      <c r="I37" s="16">
        <v>575071</v>
      </c>
      <c r="J37" s="17" t="s">
        <v>55</v>
      </c>
      <c r="K37" s="18">
        <v>-119.9</v>
      </c>
      <c r="L37" s="19">
        <v>50.035194189999999</v>
      </c>
      <c r="M37" s="18">
        <v>15.43034346</v>
      </c>
      <c r="N37" s="19">
        <v>50.035533129999997</v>
      </c>
      <c r="O37" s="18">
        <v>15.428681279999999</v>
      </c>
      <c r="P37" s="19">
        <v>50.034854690000003</v>
      </c>
      <c r="Q37" s="20">
        <v>15.43200912</v>
      </c>
      <c r="R37" s="53">
        <f t="shared" si="2"/>
        <v>0.24936703709350705</v>
      </c>
      <c r="S37" s="21" t="str">
        <f t="shared" si="0"/>
        <v/>
      </c>
      <c r="T37" s="21" t="str">
        <f t="shared" si="1"/>
        <v/>
      </c>
      <c r="U37" s="21" t="str">
        <f t="shared" si="3"/>
        <v/>
      </c>
      <c r="Y37" s="23">
        <f t="shared" si="4"/>
        <v>0</v>
      </c>
      <c r="Z37" s="24" t="str">
        <f t="shared" si="5"/>
        <v xml:space="preserve"> </v>
      </c>
      <c r="AA37" s="25" t="s">
        <v>44</v>
      </c>
      <c r="AB37" s="22">
        <f t="shared" si="6"/>
        <v>0</v>
      </c>
      <c r="AC37" s="22">
        <f t="shared" si="7"/>
        <v>0</v>
      </c>
      <c r="AD37" s="22">
        <f t="shared" si="8"/>
        <v>0</v>
      </c>
      <c r="AF37" s="22">
        <f t="shared" si="9"/>
        <v>0</v>
      </c>
      <c r="AG37" s="22">
        <f t="shared" si="10"/>
        <v>1</v>
      </c>
      <c r="AH37" s="22">
        <f t="shared" si="11"/>
        <v>0</v>
      </c>
    </row>
    <row r="38" spans="1:34" s="22" customFormat="1" x14ac:dyDescent="0.25">
      <c r="A38" s="11"/>
      <c r="B38" s="12"/>
      <c r="C38" s="13"/>
      <c r="D38" s="14"/>
      <c r="E38" s="15"/>
      <c r="F38" s="16"/>
      <c r="G38" s="16"/>
      <c r="H38" s="17"/>
      <c r="I38" s="16"/>
      <c r="J38" s="17"/>
      <c r="K38" s="18"/>
      <c r="L38" s="19"/>
      <c r="M38" s="18"/>
      <c r="N38" s="19"/>
      <c r="O38" s="18"/>
      <c r="P38" s="19"/>
      <c r="Q38" s="20"/>
      <c r="R38" s="53" t="str">
        <f t="shared" si="2"/>
        <v/>
      </c>
      <c r="S38" s="21" t="e">
        <f>IF(ISBLANK(#REF!),"",ACOS(COS(RADIANS(90-#REF!))*COS(RADIANS(90-P38))+SIN(RADIANS(90-#REF!)) *SIN(RADIANS(90-P38))*COS(RADIANS(#REF!-Q38)))*6371)</f>
        <v>#REF!</v>
      </c>
      <c r="T38" s="21">
        <f t="shared" si="1"/>
        <v>0</v>
      </c>
      <c r="U38" s="21" t="str">
        <f t="shared" si="3"/>
        <v/>
      </c>
      <c r="Y38" s="23">
        <f t="shared" si="4"/>
        <v>0</v>
      </c>
      <c r="Z38" s="24" t="str">
        <f t="shared" si="5"/>
        <v xml:space="preserve"> </v>
      </c>
      <c r="AA38" s="25"/>
      <c r="AB38" s="22">
        <f t="shared" si="6"/>
        <v>0</v>
      </c>
      <c r="AC38" s="22">
        <f t="shared" si="7"/>
        <v>0</v>
      </c>
      <c r="AD38" s="22">
        <f t="shared" si="8"/>
        <v>0</v>
      </c>
      <c r="AF38" s="22">
        <f t="shared" si="9"/>
        <v>0</v>
      </c>
      <c r="AG38" s="22">
        <f t="shared" si="10"/>
        <v>0</v>
      </c>
      <c r="AH38" s="22">
        <f t="shared" si="11"/>
        <v>0</v>
      </c>
    </row>
    <row r="39" spans="1:34" s="22" customFormat="1" x14ac:dyDescent="0.25">
      <c r="A39" s="11">
        <v>9</v>
      </c>
      <c r="B39" s="12">
        <v>23</v>
      </c>
      <c r="C39" s="13" t="s">
        <v>39</v>
      </c>
      <c r="D39" s="14" t="s">
        <v>57</v>
      </c>
      <c r="E39" s="15">
        <v>359</v>
      </c>
      <c r="F39" s="16" t="s">
        <v>47</v>
      </c>
      <c r="G39" s="16">
        <v>79090</v>
      </c>
      <c r="H39" s="17" t="s">
        <v>57</v>
      </c>
      <c r="I39" s="16">
        <v>553719</v>
      </c>
      <c r="J39" s="17" t="s">
        <v>57</v>
      </c>
      <c r="K39" s="18">
        <v>-118.2</v>
      </c>
      <c r="L39" s="19">
        <v>50.030952509999999</v>
      </c>
      <c r="M39" s="18">
        <v>15.70122935</v>
      </c>
      <c r="N39" s="19">
        <v>50.0308767</v>
      </c>
      <c r="O39" s="18">
        <v>15.699487680000001</v>
      </c>
      <c r="P39" s="19">
        <v>50.031028280000001</v>
      </c>
      <c r="Q39" s="20">
        <v>15.70297032</v>
      </c>
      <c r="R39" s="53">
        <f t="shared" si="2"/>
        <v>0.24933076560652845</v>
      </c>
      <c r="S39" s="21">
        <f t="shared" si="0"/>
        <v>0</v>
      </c>
      <c r="T39" s="21">
        <f t="shared" si="1"/>
        <v>0</v>
      </c>
      <c r="U39" s="21">
        <f t="shared" si="3"/>
        <v>0</v>
      </c>
      <c r="W39" s="23">
        <f>SUM(R39:R40)</f>
        <v>0.49863427442728536</v>
      </c>
      <c r="X39" s="23">
        <f>+U39</f>
        <v>0</v>
      </c>
      <c r="Y39" s="23">
        <f t="shared" si="4"/>
        <v>0.49863427442728536</v>
      </c>
      <c r="Z39" s="24" t="str">
        <f t="shared" si="5"/>
        <v xml:space="preserve"> </v>
      </c>
      <c r="AA39" s="25" t="s">
        <v>44</v>
      </c>
      <c r="AB39" s="22">
        <f t="shared" si="6"/>
        <v>1</v>
      </c>
      <c r="AC39" s="22">
        <f t="shared" si="7"/>
        <v>1</v>
      </c>
      <c r="AD39" s="22">
        <f t="shared" si="8"/>
        <v>0</v>
      </c>
      <c r="AF39" s="22">
        <f t="shared" si="9"/>
        <v>0</v>
      </c>
      <c r="AG39" s="22">
        <f t="shared" si="10"/>
        <v>1</v>
      </c>
      <c r="AH39" s="22">
        <f t="shared" si="11"/>
        <v>0</v>
      </c>
    </row>
    <row r="40" spans="1:34" s="22" customFormat="1" x14ac:dyDescent="0.25">
      <c r="A40" s="11">
        <v>9</v>
      </c>
      <c r="B40" s="12">
        <v>23</v>
      </c>
      <c r="C40" s="13" t="s">
        <v>39</v>
      </c>
      <c r="D40" s="14" t="s">
        <v>57</v>
      </c>
      <c r="E40" s="15">
        <v>360</v>
      </c>
      <c r="F40" s="16" t="s">
        <v>47</v>
      </c>
      <c r="G40" s="16">
        <v>79090</v>
      </c>
      <c r="H40" s="17" t="s">
        <v>57</v>
      </c>
      <c r="I40" s="16">
        <v>553719</v>
      </c>
      <c r="J40" s="17" t="s">
        <v>57</v>
      </c>
      <c r="K40" s="18">
        <v>-115.9</v>
      </c>
      <c r="L40" s="19">
        <v>50.031104040000002</v>
      </c>
      <c r="M40" s="18">
        <v>15.70471188</v>
      </c>
      <c r="N40" s="19">
        <v>50.031028280000001</v>
      </c>
      <c r="O40" s="18">
        <v>15.70297032</v>
      </c>
      <c r="P40" s="19">
        <v>50.03117975</v>
      </c>
      <c r="Q40" s="20">
        <v>15.7064526</v>
      </c>
      <c r="R40" s="53">
        <f t="shared" si="2"/>
        <v>0.24930350882075691</v>
      </c>
      <c r="S40" s="21" t="str">
        <f t="shared" si="0"/>
        <v/>
      </c>
      <c r="T40" s="21" t="str">
        <f t="shared" si="1"/>
        <v/>
      </c>
      <c r="U40" s="21" t="str">
        <f t="shared" si="3"/>
        <v/>
      </c>
      <c r="Y40" s="23">
        <f t="shared" si="4"/>
        <v>0</v>
      </c>
      <c r="Z40" s="24" t="str">
        <f t="shared" si="5"/>
        <v xml:space="preserve"> </v>
      </c>
      <c r="AA40" s="25" t="s">
        <v>44</v>
      </c>
      <c r="AB40" s="22">
        <f t="shared" si="6"/>
        <v>0</v>
      </c>
      <c r="AC40" s="22">
        <f t="shared" si="7"/>
        <v>0</v>
      </c>
      <c r="AD40" s="22">
        <f t="shared" si="8"/>
        <v>0</v>
      </c>
      <c r="AF40" s="22">
        <f t="shared" si="9"/>
        <v>0</v>
      </c>
      <c r="AG40" s="22">
        <f t="shared" si="10"/>
        <v>1</v>
      </c>
      <c r="AH40" s="22">
        <f t="shared" si="11"/>
        <v>0</v>
      </c>
    </row>
    <row r="41" spans="1:34" s="22" customFormat="1" x14ac:dyDescent="0.25">
      <c r="A41" s="11"/>
      <c r="B41" s="12"/>
      <c r="C41" s="13"/>
      <c r="D41" s="14"/>
      <c r="E41" s="15"/>
      <c r="F41" s="16"/>
      <c r="G41" s="16"/>
      <c r="H41" s="17"/>
      <c r="I41" s="16"/>
      <c r="J41" s="17"/>
      <c r="K41" s="18"/>
      <c r="L41" s="19"/>
      <c r="M41" s="18"/>
      <c r="N41" s="19"/>
      <c r="O41" s="18"/>
      <c r="P41" s="19"/>
      <c r="Q41" s="20"/>
      <c r="R41" s="53" t="str">
        <f t="shared" si="2"/>
        <v/>
      </c>
      <c r="S41" s="21">
        <f t="shared" si="0"/>
        <v>5762.8827458352016</v>
      </c>
      <c r="T41" s="21">
        <f t="shared" si="1"/>
        <v>5762.8827458352016</v>
      </c>
      <c r="U41" s="21" t="str">
        <f t="shared" si="3"/>
        <v/>
      </c>
      <c r="Y41" s="23">
        <f t="shared" si="4"/>
        <v>0</v>
      </c>
      <c r="Z41" s="24" t="str">
        <f t="shared" si="5"/>
        <v xml:space="preserve"> </v>
      </c>
      <c r="AA41" s="25"/>
      <c r="AB41" s="22">
        <f t="shared" si="6"/>
        <v>0</v>
      </c>
      <c r="AC41" s="22">
        <f t="shared" si="7"/>
        <v>0</v>
      </c>
      <c r="AD41" s="22">
        <f t="shared" si="8"/>
        <v>0</v>
      </c>
      <c r="AF41" s="22">
        <f t="shared" si="9"/>
        <v>0</v>
      </c>
      <c r="AG41" s="22">
        <f t="shared" si="10"/>
        <v>0</v>
      </c>
      <c r="AH41" s="22">
        <f t="shared" si="11"/>
        <v>0</v>
      </c>
    </row>
    <row r="42" spans="1:34" s="22" customFormat="1" x14ac:dyDescent="0.25">
      <c r="A42" s="11">
        <v>10</v>
      </c>
      <c r="B42" s="12">
        <v>25</v>
      </c>
      <c r="C42" s="13" t="s">
        <v>39</v>
      </c>
      <c r="D42" s="14" t="s">
        <v>58</v>
      </c>
      <c r="E42" s="15">
        <v>361</v>
      </c>
      <c r="F42" s="16" t="s">
        <v>47</v>
      </c>
      <c r="G42" s="16">
        <v>45993</v>
      </c>
      <c r="H42" s="17" t="s">
        <v>59</v>
      </c>
      <c r="I42" s="16">
        <v>555134</v>
      </c>
      <c r="J42" s="17" t="s">
        <v>60</v>
      </c>
      <c r="K42" s="18">
        <v>-115.3</v>
      </c>
      <c r="L42" s="19">
        <v>50.014718379999998</v>
      </c>
      <c r="M42" s="18">
        <v>15.88909524</v>
      </c>
      <c r="N42" s="19">
        <v>50.01507823</v>
      </c>
      <c r="O42" s="18">
        <v>15.887441880000001</v>
      </c>
      <c r="P42" s="19">
        <v>50.014358899999998</v>
      </c>
      <c r="Q42" s="20">
        <v>15.8907474</v>
      </c>
      <c r="R42" s="53">
        <f t="shared" si="2"/>
        <v>0.24936495889905141</v>
      </c>
      <c r="S42" s="21">
        <f t="shared" si="0"/>
        <v>9.4935297966003418E-5</v>
      </c>
      <c r="T42" s="21">
        <f t="shared" si="1"/>
        <v>9.4935297966003418E-5</v>
      </c>
      <c r="U42" s="21">
        <f t="shared" si="3"/>
        <v>9.4935297966003418E-5</v>
      </c>
      <c r="W42" s="23">
        <f>SUM(R42:R46)</f>
        <v>1.2466830459905083</v>
      </c>
      <c r="X42" s="23">
        <f>SUM(U42:U45)</f>
        <v>9.4935297966003418E-5</v>
      </c>
      <c r="Y42" s="23">
        <f t="shared" si="4"/>
        <v>1.2467779812884743</v>
      </c>
      <c r="Z42" s="24" t="str">
        <f t="shared" si="5"/>
        <v xml:space="preserve"> </v>
      </c>
      <c r="AA42" s="25" t="s">
        <v>44</v>
      </c>
      <c r="AB42" s="22">
        <f t="shared" si="6"/>
        <v>1</v>
      </c>
      <c r="AC42" s="22">
        <f t="shared" si="7"/>
        <v>1</v>
      </c>
      <c r="AD42" s="22">
        <f t="shared" si="8"/>
        <v>0</v>
      </c>
      <c r="AF42" s="22">
        <f t="shared" si="9"/>
        <v>0</v>
      </c>
      <c r="AG42" s="22">
        <f t="shared" si="10"/>
        <v>1</v>
      </c>
      <c r="AH42" s="22">
        <f t="shared" si="11"/>
        <v>0</v>
      </c>
    </row>
    <row r="43" spans="1:34" s="22" customFormat="1" x14ac:dyDescent="0.25">
      <c r="A43" s="11">
        <v>10</v>
      </c>
      <c r="B43" s="12">
        <v>25</v>
      </c>
      <c r="C43" s="13" t="s">
        <v>39</v>
      </c>
      <c r="D43" s="14" t="s">
        <v>58</v>
      </c>
      <c r="E43" s="15">
        <v>362</v>
      </c>
      <c r="F43" s="16" t="s">
        <v>47</v>
      </c>
      <c r="G43" s="16">
        <v>70572</v>
      </c>
      <c r="H43" s="17" t="s">
        <v>58</v>
      </c>
      <c r="I43" s="16">
        <v>575232</v>
      </c>
      <c r="J43" s="17" t="s">
        <v>58</v>
      </c>
      <c r="K43" s="18">
        <v>-116.6</v>
      </c>
      <c r="L43" s="19">
        <v>50.013915220000001</v>
      </c>
      <c r="M43" s="18">
        <v>15.892731059999999</v>
      </c>
      <c r="N43" s="19">
        <v>50.014358899999998</v>
      </c>
      <c r="O43" s="18">
        <v>15.8907474</v>
      </c>
      <c r="P43" s="19">
        <v>50.013579759999999</v>
      </c>
      <c r="Q43" s="20">
        <v>15.89402052</v>
      </c>
      <c r="R43" s="53">
        <f t="shared" si="2"/>
        <v>0.24940827210567629</v>
      </c>
      <c r="S43" s="21">
        <f t="shared" si="0"/>
        <v>0</v>
      </c>
      <c r="T43" s="21">
        <f t="shared" si="1"/>
        <v>0</v>
      </c>
      <c r="U43" s="21">
        <f t="shared" si="3"/>
        <v>0</v>
      </c>
      <c r="Y43" s="23">
        <f t="shared" si="4"/>
        <v>0</v>
      </c>
      <c r="Z43" s="24" t="str">
        <f t="shared" si="5"/>
        <v xml:space="preserve"> </v>
      </c>
      <c r="AA43" s="25" t="s">
        <v>44</v>
      </c>
      <c r="AB43" s="22">
        <f t="shared" si="6"/>
        <v>0</v>
      </c>
      <c r="AC43" s="22">
        <f t="shared" si="7"/>
        <v>0</v>
      </c>
      <c r="AD43" s="22">
        <f t="shared" si="8"/>
        <v>0</v>
      </c>
      <c r="AF43" s="22">
        <f t="shared" si="9"/>
        <v>0</v>
      </c>
      <c r="AG43" s="22">
        <f t="shared" si="10"/>
        <v>1</v>
      </c>
      <c r="AH43" s="22">
        <f t="shared" si="11"/>
        <v>0</v>
      </c>
    </row>
    <row r="44" spans="1:34" s="22" customFormat="1" x14ac:dyDescent="0.25">
      <c r="A44" s="11">
        <v>10</v>
      </c>
      <c r="B44" s="12">
        <v>25</v>
      </c>
      <c r="C44" s="13" t="s">
        <v>39</v>
      </c>
      <c r="D44" s="14" t="s">
        <v>58</v>
      </c>
      <c r="E44" s="15">
        <v>363</v>
      </c>
      <c r="F44" s="16" t="s">
        <v>47</v>
      </c>
      <c r="G44" s="16">
        <v>70572</v>
      </c>
      <c r="H44" s="17" t="s">
        <v>58</v>
      </c>
      <c r="I44" s="16">
        <v>575232</v>
      </c>
      <c r="J44" s="17" t="s">
        <v>58</v>
      </c>
      <c r="K44" s="18">
        <v>-118.4</v>
      </c>
      <c r="L44" s="19">
        <v>50.013209349999997</v>
      </c>
      <c r="M44" s="18">
        <v>15.89567214</v>
      </c>
      <c r="N44" s="19">
        <v>50.013579759999999</v>
      </c>
      <c r="O44" s="18">
        <v>15.89402052</v>
      </c>
      <c r="P44" s="19">
        <v>50.012849420000002</v>
      </c>
      <c r="Q44" s="20">
        <v>15.89731344</v>
      </c>
      <c r="R44" s="53">
        <f t="shared" si="2"/>
        <v>0.24891607879491362</v>
      </c>
      <c r="S44" s="21">
        <f t="shared" si="0"/>
        <v>0</v>
      </c>
      <c r="T44" s="21">
        <f t="shared" si="1"/>
        <v>0</v>
      </c>
      <c r="U44" s="21">
        <f t="shared" si="3"/>
        <v>0</v>
      </c>
      <c r="Y44" s="23">
        <f t="shared" si="4"/>
        <v>0</v>
      </c>
      <c r="Z44" s="24" t="str">
        <f t="shared" si="5"/>
        <v xml:space="preserve"> </v>
      </c>
      <c r="AA44" s="25" t="s">
        <v>44</v>
      </c>
      <c r="AB44" s="22">
        <f t="shared" si="6"/>
        <v>0</v>
      </c>
      <c r="AC44" s="22">
        <f t="shared" si="7"/>
        <v>0</v>
      </c>
      <c r="AD44" s="22">
        <f t="shared" si="8"/>
        <v>0</v>
      </c>
      <c r="AF44" s="22">
        <f t="shared" si="9"/>
        <v>0</v>
      </c>
      <c r="AG44" s="22">
        <f t="shared" si="10"/>
        <v>1</v>
      </c>
      <c r="AH44" s="22">
        <f t="shared" si="11"/>
        <v>0</v>
      </c>
    </row>
    <row r="45" spans="1:34" s="22" customFormat="1" x14ac:dyDescent="0.25">
      <c r="A45" s="11">
        <v>10</v>
      </c>
      <c r="B45" s="12">
        <v>25</v>
      </c>
      <c r="C45" s="13" t="s">
        <v>39</v>
      </c>
      <c r="D45" s="14" t="s">
        <v>58</v>
      </c>
      <c r="E45" s="15">
        <v>364</v>
      </c>
      <c r="F45" s="16" t="s">
        <v>47</v>
      </c>
      <c r="G45" s="16">
        <v>70572</v>
      </c>
      <c r="H45" s="17" t="s">
        <v>58</v>
      </c>
      <c r="I45" s="16">
        <v>575232</v>
      </c>
      <c r="J45" s="17" t="s">
        <v>58</v>
      </c>
      <c r="K45" s="18">
        <v>-132.69999999999999</v>
      </c>
      <c r="L45" s="19">
        <v>50.01249103</v>
      </c>
      <c r="M45" s="18">
        <v>15.89895991</v>
      </c>
      <c r="N45" s="19">
        <v>50.012849420000002</v>
      </c>
      <c r="O45" s="18">
        <v>15.89731344</v>
      </c>
      <c r="P45" s="19">
        <v>50.0121392</v>
      </c>
      <c r="Q45" s="20">
        <v>15.9006276</v>
      </c>
      <c r="R45" s="53">
        <f t="shared" si="2"/>
        <v>0.24963783119003891</v>
      </c>
      <c r="S45" s="21">
        <f t="shared" si="0"/>
        <v>0</v>
      </c>
      <c r="T45" s="21">
        <f t="shared" si="1"/>
        <v>0</v>
      </c>
      <c r="U45" s="21">
        <f t="shared" si="3"/>
        <v>0</v>
      </c>
      <c r="Y45" s="23">
        <f t="shared" si="4"/>
        <v>0</v>
      </c>
      <c r="Z45" s="24" t="str">
        <f t="shared" si="5"/>
        <v xml:space="preserve"> </v>
      </c>
      <c r="AA45" s="25" t="s">
        <v>44</v>
      </c>
      <c r="AB45" s="22">
        <f t="shared" si="6"/>
        <v>0</v>
      </c>
      <c r="AC45" s="22">
        <f t="shared" si="7"/>
        <v>0</v>
      </c>
      <c r="AD45" s="22">
        <f t="shared" si="8"/>
        <v>0</v>
      </c>
      <c r="AF45" s="22">
        <f t="shared" si="9"/>
        <v>0</v>
      </c>
      <c r="AG45" s="22">
        <f t="shared" si="10"/>
        <v>1</v>
      </c>
      <c r="AH45" s="22">
        <f t="shared" si="11"/>
        <v>0</v>
      </c>
    </row>
    <row r="46" spans="1:34" s="22" customFormat="1" x14ac:dyDescent="0.25">
      <c r="A46" s="11">
        <v>10</v>
      </c>
      <c r="B46" s="12">
        <v>25</v>
      </c>
      <c r="C46" s="13" t="s">
        <v>39</v>
      </c>
      <c r="D46" s="14" t="s">
        <v>58</v>
      </c>
      <c r="E46" s="15">
        <v>365</v>
      </c>
      <c r="F46" s="16" t="s">
        <v>47</v>
      </c>
      <c r="G46" s="16">
        <v>70572</v>
      </c>
      <c r="H46" s="17" t="s">
        <v>58</v>
      </c>
      <c r="I46" s="16">
        <v>575232</v>
      </c>
      <c r="J46" s="17" t="s">
        <v>58</v>
      </c>
      <c r="K46" s="18">
        <v>-115.8</v>
      </c>
      <c r="L46" s="19">
        <v>50.0118735</v>
      </c>
      <c r="M46" s="18">
        <v>15.90200053</v>
      </c>
      <c r="N46" s="19">
        <v>50.0121392</v>
      </c>
      <c r="O46" s="18">
        <v>15.9006276</v>
      </c>
      <c r="P46" s="19">
        <v>50.01148148</v>
      </c>
      <c r="Q46" s="20">
        <v>15.90396372</v>
      </c>
      <c r="R46" s="53">
        <f t="shared" si="2"/>
        <v>0.24935590500082805</v>
      </c>
      <c r="S46" s="21" t="e">
        <f>IF(ISBLANK(#REF!),"",ACOS(COS(RADIANS(90-#REF!))*COS(RADIANS(90-P46))+SIN(RADIANS(90-#REF!)) *SIN(RADIANS(90-P46))*COS(RADIANS(#REF!-Q46)))*6371)</f>
        <v>#REF!</v>
      </c>
      <c r="T46" s="21">
        <f t="shared" si="1"/>
        <v>0</v>
      </c>
      <c r="U46" s="21">
        <f t="shared" si="3"/>
        <v>0</v>
      </c>
      <c r="Y46" s="23">
        <f t="shared" si="4"/>
        <v>0</v>
      </c>
      <c r="Z46" s="24" t="str">
        <f t="shared" si="5"/>
        <v xml:space="preserve"> </v>
      </c>
      <c r="AA46" s="25" t="s">
        <v>44</v>
      </c>
      <c r="AB46" s="22">
        <f t="shared" si="6"/>
        <v>0</v>
      </c>
      <c r="AC46" s="22">
        <f t="shared" si="7"/>
        <v>0</v>
      </c>
      <c r="AD46" s="22">
        <f t="shared" si="8"/>
        <v>0</v>
      </c>
      <c r="AF46" s="22">
        <f t="shared" si="9"/>
        <v>0</v>
      </c>
      <c r="AG46" s="22">
        <f t="shared" si="10"/>
        <v>1</v>
      </c>
      <c r="AH46" s="22">
        <f t="shared" si="11"/>
        <v>0</v>
      </c>
    </row>
    <row r="47" spans="1:34" s="22" customFormat="1" x14ac:dyDescent="0.25">
      <c r="A47" s="11"/>
      <c r="B47" s="12"/>
      <c r="C47" s="13"/>
      <c r="D47" s="14"/>
      <c r="E47" s="15"/>
      <c r="F47" s="16"/>
      <c r="G47" s="16"/>
      <c r="H47" s="17"/>
      <c r="I47" s="16"/>
      <c r="J47" s="17"/>
      <c r="K47" s="18"/>
      <c r="L47" s="19"/>
      <c r="M47" s="18"/>
      <c r="N47" s="19"/>
      <c r="O47" s="18"/>
      <c r="P47" s="19"/>
      <c r="Q47" s="20"/>
      <c r="R47" s="53" t="str">
        <f t="shared" ref="R47:R79" si="12">IF(ISBLANK(N47),"",ACOS(COS(RADIANS(90-N47))*COS(RADIANS(90-P47))+SIN(RADIANS(90-N47)) *SIN(RADIANS(90-P47))*COS(RADIANS(O47-Q47)))*6371)</f>
        <v/>
      </c>
      <c r="S47" s="21">
        <f t="shared" ref="S47:S66" si="13">IF(ISBLANK(N48),"",ACOS(COS(RADIANS(90-N48))*COS(RADIANS(90-P47))+SIN(RADIANS(90-N48)) *SIN(RADIANS(90-P47))*COS(RADIANS(O48-Q47)))*6371)</f>
        <v>5771.1637090894756</v>
      </c>
      <c r="T47" s="21">
        <f t="shared" ref="T47:T78" si="14">IF(ISERR(S47),0,S47)</f>
        <v>5771.1637090894756</v>
      </c>
      <c r="U47" s="21" t="str">
        <f t="shared" ref="U47:U79" si="15">(IF(R47="","",T47))</f>
        <v/>
      </c>
      <c r="Y47" s="23">
        <f t="shared" ref="Y47:Y79" si="16">+W47+X47</f>
        <v>0</v>
      </c>
      <c r="Z47" s="24" t="str">
        <f t="shared" ref="Z47:Z79" si="17">IF(+Y47&gt;4,"!!!!!!"," ")</f>
        <v xml:space="preserve"> </v>
      </c>
      <c r="AA47" s="25"/>
      <c r="AB47" s="22">
        <f t="shared" ref="AB47:AB79" si="18">IF(Y47=0,0,1)</f>
        <v>0</v>
      </c>
      <c r="AC47" s="22">
        <f t="shared" ref="AC47:AC79" si="19">IF(AA47="Správa Železnic",1*AB47,0)</f>
        <v>0</v>
      </c>
      <c r="AD47" s="22">
        <f t="shared" ref="AD47:AD79" si="20">IF(AA47="Podnikatelské subjekty",1*AB47,0)</f>
        <v>0</v>
      </c>
      <c r="AF47" s="22">
        <f t="shared" ref="AF47:AF79" si="21">IF(C47="Česká Třebová - Brno",1,0)</f>
        <v>0</v>
      </c>
      <c r="AG47" s="22">
        <f t="shared" ref="AG47:AG79" si="22">IF(AA47="Správa Železnic",1,0)</f>
        <v>0</v>
      </c>
      <c r="AH47" s="22">
        <f t="shared" ref="AH47:AH79" si="23">+AF47*AG47*AB47</f>
        <v>0</v>
      </c>
    </row>
    <row r="48" spans="1:34" s="22" customFormat="1" x14ac:dyDescent="0.25">
      <c r="A48" s="11">
        <v>15</v>
      </c>
      <c r="B48" s="12">
        <v>36</v>
      </c>
      <c r="C48" s="13" t="s">
        <v>39</v>
      </c>
      <c r="D48" s="14" t="s">
        <v>61</v>
      </c>
      <c r="E48" s="15">
        <v>393</v>
      </c>
      <c r="F48" s="16" t="s">
        <v>47</v>
      </c>
      <c r="G48" s="16">
        <v>112101</v>
      </c>
      <c r="H48" s="17" t="s">
        <v>62</v>
      </c>
      <c r="I48" s="16">
        <v>580716</v>
      </c>
      <c r="J48" s="17" t="s">
        <v>63</v>
      </c>
      <c r="K48" s="18">
        <v>-119.4</v>
      </c>
      <c r="L48" s="19">
        <v>49.985079200000001</v>
      </c>
      <c r="M48" s="18">
        <v>16.335625189999998</v>
      </c>
      <c r="N48" s="19">
        <v>49.986162419999999</v>
      </c>
      <c r="O48" s="18">
        <v>16.335137880000001</v>
      </c>
      <c r="P48" s="19">
        <v>49.983993499999997</v>
      </c>
      <c r="Q48" s="20">
        <v>16.336068480000002</v>
      </c>
      <c r="R48" s="53">
        <f t="shared" si="12"/>
        <v>0.25018248478132032</v>
      </c>
      <c r="S48" s="21">
        <f t="shared" si="13"/>
        <v>0</v>
      </c>
      <c r="T48" s="21">
        <f t="shared" si="14"/>
        <v>0</v>
      </c>
      <c r="U48" s="21">
        <f t="shared" si="15"/>
        <v>0</v>
      </c>
      <c r="W48" s="23">
        <f>SUM(R48:R55)</f>
        <v>1.9849170487614163</v>
      </c>
      <c r="X48" s="23">
        <f>SUM(U48:U54)</f>
        <v>9.4935297966003418E-5</v>
      </c>
      <c r="Y48" s="23">
        <f t="shared" si="16"/>
        <v>1.9850119840593823</v>
      </c>
      <c r="Z48" s="24" t="str">
        <f t="shared" si="17"/>
        <v xml:space="preserve"> </v>
      </c>
      <c r="AA48" s="25" t="s">
        <v>44</v>
      </c>
      <c r="AB48" s="22">
        <f t="shared" si="18"/>
        <v>1</v>
      </c>
      <c r="AC48" s="22">
        <f t="shared" si="19"/>
        <v>1</v>
      </c>
      <c r="AD48" s="22">
        <f t="shared" si="20"/>
        <v>0</v>
      </c>
      <c r="AF48" s="22">
        <f t="shared" si="21"/>
        <v>0</v>
      </c>
      <c r="AG48" s="22">
        <f t="shared" si="22"/>
        <v>1</v>
      </c>
      <c r="AH48" s="22">
        <f t="shared" si="23"/>
        <v>0</v>
      </c>
    </row>
    <row r="49" spans="1:34" s="22" customFormat="1" x14ac:dyDescent="0.25">
      <c r="A49" s="11">
        <v>15</v>
      </c>
      <c r="B49" s="12">
        <v>36</v>
      </c>
      <c r="C49" s="13" t="s">
        <v>39</v>
      </c>
      <c r="D49" s="14" t="s">
        <v>61</v>
      </c>
      <c r="E49" s="15">
        <v>394</v>
      </c>
      <c r="F49" s="16" t="s">
        <v>47</v>
      </c>
      <c r="G49" s="16">
        <v>158763</v>
      </c>
      <c r="H49" s="17" t="s">
        <v>64</v>
      </c>
      <c r="I49" s="16">
        <v>581003</v>
      </c>
      <c r="J49" s="17" t="s">
        <v>64</v>
      </c>
      <c r="K49" s="18">
        <v>-120.1</v>
      </c>
      <c r="L49" s="19">
        <v>49.982877440000003</v>
      </c>
      <c r="M49" s="18">
        <v>16.336209220000001</v>
      </c>
      <c r="N49" s="19">
        <v>49.983993499999997</v>
      </c>
      <c r="O49" s="18">
        <v>16.336068480000002</v>
      </c>
      <c r="P49" s="19">
        <v>49.981760809999997</v>
      </c>
      <c r="Q49" s="20">
        <v>16.336151999999998</v>
      </c>
      <c r="R49" s="53">
        <f t="shared" si="12"/>
        <v>0.24833560599884175</v>
      </c>
      <c r="S49" s="21">
        <f t="shared" si="13"/>
        <v>0</v>
      </c>
      <c r="T49" s="21">
        <f t="shared" si="14"/>
        <v>0</v>
      </c>
      <c r="U49" s="21">
        <f t="shared" si="15"/>
        <v>0</v>
      </c>
      <c r="Y49" s="23">
        <f t="shared" si="16"/>
        <v>0</v>
      </c>
      <c r="Z49" s="24" t="str">
        <f t="shared" si="17"/>
        <v xml:space="preserve"> </v>
      </c>
      <c r="AA49" s="25" t="s">
        <v>44</v>
      </c>
      <c r="AB49" s="22">
        <f t="shared" si="18"/>
        <v>0</v>
      </c>
      <c r="AC49" s="22">
        <f t="shared" si="19"/>
        <v>0</v>
      </c>
      <c r="AD49" s="22">
        <f t="shared" si="20"/>
        <v>0</v>
      </c>
      <c r="AF49" s="22">
        <f t="shared" si="21"/>
        <v>0</v>
      </c>
      <c r="AG49" s="22">
        <f t="shared" si="22"/>
        <v>1</v>
      </c>
      <c r="AH49" s="22">
        <f t="shared" si="23"/>
        <v>0</v>
      </c>
    </row>
    <row r="50" spans="1:34" s="22" customFormat="1" x14ac:dyDescent="0.25">
      <c r="A50" s="11">
        <v>15</v>
      </c>
      <c r="B50" s="12">
        <v>36</v>
      </c>
      <c r="C50" s="13" t="s">
        <v>39</v>
      </c>
      <c r="D50" s="14" t="s">
        <v>61</v>
      </c>
      <c r="E50" s="15">
        <v>395</v>
      </c>
      <c r="F50" s="16" t="s">
        <v>47</v>
      </c>
      <c r="G50" s="16">
        <v>158763</v>
      </c>
      <c r="H50" s="17" t="s">
        <v>64</v>
      </c>
      <c r="I50" s="16">
        <v>581003</v>
      </c>
      <c r="J50" s="17" t="s">
        <v>64</v>
      </c>
      <c r="K50" s="18">
        <v>-115.2</v>
      </c>
      <c r="L50" s="19">
        <v>49.98067468</v>
      </c>
      <c r="M50" s="18">
        <v>16.335729059999998</v>
      </c>
      <c r="N50" s="19">
        <v>49.981760809999997</v>
      </c>
      <c r="O50" s="18">
        <v>16.336151999999998</v>
      </c>
      <c r="P50" s="19">
        <v>49.979609289999999</v>
      </c>
      <c r="Q50" s="20">
        <v>16.33517604</v>
      </c>
      <c r="R50" s="53">
        <f t="shared" si="12"/>
        <v>0.24920823125197744</v>
      </c>
      <c r="S50" s="21">
        <f t="shared" si="13"/>
        <v>0</v>
      </c>
      <c r="T50" s="21">
        <f t="shared" si="14"/>
        <v>0</v>
      </c>
      <c r="U50" s="21">
        <f t="shared" si="15"/>
        <v>0</v>
      </c>
      <c r="Y50" s="23">
        <f t="shared" si="16"/>
        <v>0</v>
      </c>
      <c r="Z50" s="24" t="str">
        <f t="shared" si="17"/>
        <v xml:space="preserve"> </v>
      </c>
      <c r="AA50" s="25" t="s">
        <v>44</v>
      </c>
      <c r="AB50" s="22">
        <f t="shared" si="18"/>
        <v>0</v>
      </c>
      <c r="AC50" s="22">
        <f t="shared" si="19"/>
        <v>0</v>
      </c>
      <c r="AD50" s="22">
        <f t="shared" si="20"/>
        <v>0</v>
      </c>
      <c r="AF50" s="22">
        <f t="shared" si="21"/>
        <v>0</v>
      </c>
      <c r="AG50" s="22">
        <f t="shared" si="22"/>
        <v>1</v>
      </c>
      <c r="AH50" s="22">
        <f t="shared" si="23"/>
        <v>0</v>
      </c>
    </row>
    <row r="51" spans="1:34" s="22" customFormat="1" x14ac:dyDescent="0.25">
      <c r="A51" s="11">
        <v>15</v>
      </c>
      <c r="B51" s="12">
        <v>36</v>
      </c>
      <c r="C51" s="13" t="s">
        <v>39</v>
      </c>
      <c r="D51" s="14" t="s">
        <v>61</v>
      </c>
      <c r="E51" s="15">
        <v>396</v>
      </c>
      <c r="F51" s="16" t="s">
        <v>47</v>
      </c>
      <c r="G51" s="16">
        <v>158763</v>
      </c>
      <c r="H51" s="17" t="s">
        <v>64</v>
      </c>
      <c r="I51" s="16">
        <v>581003</v>
      </c>
      <c r="J51" s="17" t="s">
        <v>64</v>
      </c>
      <c r="K51" s="18">
        <v>-123.4</v>
      </c>
      <c r="L51" s="19">
        <v>49.978505740000003</v>
      </c>
      <c r="M51" s="18">
        <v>16.334833320000001</v>
      </c>
      <c r="N51" s="19">
        <v>49.979609289999999</v>
      </c>
      <c r="O51" s="18">
        <v>16.33517604</v>
      </c>
      <c r="P51" s="19">
        <v>49.977402210000001</v>
      </c>
      <c r="Q51" s="20">
        <v>16.33483296</v>
      </c>
      <c r="R51" s="53">
        <f t="shared" si="12"/>
        <v>0.24663923657255027</v>
      </c>
      <c r="S51" s="21">
        <f t="shared" si="13"/>
        <v>9.4935297966003418E-5</v>
      </c>
      <c r="T51" s="21">
        <f t="shared" si="14"/>
        <v>9.4935297966003418E-5</v>
      </c>
      <c r="U51" s="21">
        <f t="shared" si="15"/>
        <v>9.4935297966003418E-5</v>
      </c>
      <c r="Y51" s="23">
        <f t="shared" si="16"/>
        <v>0</v>
      </c>
      <c r="Z51" s="24" t="str">
        <f t="shared" si="17"/>
        <v xml:space="preserve"> </v>
      </c>
      <c r="AA51" s="25" t="s">
        <v>44</v>
      </c>
      <c r="AB51" s="22">
        <f t="shared" si="18"/>
        <v>0</v>
      </c>
      <c r="AC51" s="22">
        <f t="shared" si="19"/>
        <v>0</v>
      </c>
      <c r="AD51" s="22">
        <f t="shared" si="20"/>
        <v>0</v>
      </c>
      <c r="AF51" s="22">
        <f t="shared" si="21"/>
        <v>0</v>
      </c>
      <c r="AG51" s="22">
        <f t="shared" si="22"/>
        <v>1</v>
      </c>
      <c r="AH51" s="22">
        <f t="shared" si="23"/>
        <v>0</v>
      </c>
    </row>
    <row r="52" spans="1:34" s="22" customFormat="1" x14ac:dyDescent="0.25">
      <c r="A52" s="11">
        <v>15</v>
      </c>
      <c r="B52" s="12">
        <v>36</v>
      </c>
      <c r="C52" s="13" t="s">
        <v>39</v>
      </c>
      <c r="D52" s="14" t="s">
        <v>61</v>
      </c>
      <c r="E52" s="15">
        <v>397</v>
      </c>
      <c r="F52" s="16" t="s">
        <v>47</v>
      </c>
      <c r="G52" s="16">
        <v>158763</v>
      </c>
      <c r="H52" s="17" t="s">
        <v>64</v>
      </c>
      <c r="I52" s="16">
        <v>581003</v>
      </c>
      <c r="J52" s="17" t="s">
        <v>64</v>
      </c>
      <c r="K52" s="18">
        <v>-123.4</v>
      </c>
      <c r="L52" s="19">
        <v>49.97636018</v>
      </c>
      <c r="M52" s="18">
        <v>16.335465490000001</v>
      </c>
      <c r="N52" s="19">
        <v>49.977402210000001</v>
      </c>
      <c r="O52" s="18">
        <v>16.33483296</v>
      </c>
      <c r="P52" s="19">
        <v>49.975424599999997</v>
      </c>
      <c r="Q52" s="20">
        <v>16.336390680000001</v>
      </c>
      <c r="R52" s="53">
        <f t="shared" si="12"/>
        <v>0.24650421316841342</v>
      </c>
      <c r="S52" s="21">
        <f t="shared" si="13"/>
        <v>0</v>
      </c>
      <c r="T52" s="21">
        <f t="shared" si="14"/>
        <v>0</v>
      </c>
      <c r="U52" s="21">
        <f t="shared" si="15"/>
        <v>0</v>
      </c>
      <c r="Y52" s="23">
        <f t="shared" si="16"/>
        <v>0</v>
      </c>
      <c r="Z52" s="24" t="str">
        <f t="shared" si="17"/>
        <v xml:space="preserve"> </v>
      </c>
      <c r="AA52" s="25" t="s">
        <v>44</v>
      </c>
      <c r="AB52" s="22">
        <f t="shared" si="18"/>
        <v>0</v>
      </c>
      <c r="AC52" s="22">
        <f t="shared" si="19"/>
        <v>0</v>
      </c>
      <c r="AD52" s="22">
        <f t="shared" si="20"/>
        <v>0</v>
      </c>
      <c r="AF52" s="22">
        <f t="shared" si="21"/>
        <v>0</v>
      </c>
      <c r="AG52" s="22">
        <f t="shared" si="22"/>
        <v>1</v>
      </c>
      <c r="AH52" s="22">
        <f t="shared" si="23"/>
        <v>0</v>
      </c>
    </row>
    <row r="53" spans="1:34" s="22" customFormat="1" x14ac:dyDescent="0.25">
      <c r="A53" s="11">
        <v>15</v>
      </c>
      <c r="B53" s="12">
        <v>36</v>
      </c>
      <c r="C53" s="13" t="s">
        <v>39</v>
      </c>
      <c r="D53" s="14" t="s">
        <v>61</v>
      </c>
      <c r="E53" s="15">
        <v>398</v>
      </c>
      <c r="F53" s="16" t="s">
        <v>47</v>
      </c>
      <c r="G53" s="16">
        <v>158763</v>
      </c>
      <c r="H53" s="17" t="s">
        <v>64</v>
      </c>
      <c r="I53" s="16">
        <v>581003</v>
      </c>
      <c r="J53" s="17" t="s">
        <v>64</v>
      </c>
      <c r="K53" s="18">
        <v>-114.7</v>
      </c>
      <c r="L53" s="19">
        <v>49.974773669999998</v>
      </c>
      <c r="M53" s="18">
        <v>16.337788790000001</v>
      </c>
      <c r="N53" s="19">
        <v>49.975424599999997</v>
      </c>
      <c r="O53" s="18">
        <v>16.336390680000001</v>
      </c>
      <c r="P53" s="19">
        <v>49.974305059999999</v>
      </c>
      <c r="Q53" s="20">
        <v>16.339351319999999</v>
      </c>
      <c r="R53" s="53">
        <f t="shared" si="12"/>
        <v>0.24560754220798731</v>
      </c>
      <c r="S53" s="21">
        <f t="shared" si="13"/>
        <v>0</v>
      </c>
      <c r="T53" s="21">
        <f t="shared" si="14"/>
        <v>0</v>
      </c>
      <c r="U53" s="21">
        <f t="shared" si="15"/>
        <v>0</v>
      </c>
      <c r="Y53" s="23">
        <f t="shared" si="16"/>
        <v>0</v>
      </c>
      <c r="Z53" s="24" t="str">
        <f t="shared" si="17"/>
        <v xml:space="preserve"> </v>
      </c>
      <c r="AA53" s="25" t="s">
        <v>44</v>
      </c>
      <c r="AB53" s="22">
        <f t="shared" si="18"/>
        <v>0</v>
      </c>
      <c r="AC53" s="22">
        <f t="shared" si="19"/>
        <v>0</v>
      </c>
      <c r="AD53" s="22">
        <f t="shared" si="20"/>
        <v>0</v>
      </c>
      <c r="AF53" s="22">
        <f t="shared" si="21"/>
        <v>0</v>
      </c>
      <c r="AG53" s="22">
        <f t="shared" si="22"/>
        <v>1</v>
      </c>
      <c r="AH53" s="22">
        <f t="shared" si="23"/>
        <v>0</v>
      </c>
    </row>
    <row r="54" spans="1:34" s="22" customFormat="1" x14ac:dyDescent="0.25">
      <c r="A54" s="11">
        <v>15</v>
      </c>
      <c r="B54" s="12">
        <v>36</v>
      </c>
      <c r="C54" s="13" t="s">
        <v>39</v>
      </c>
      <c r="D54" s="14" t="s">
        <v>61</v>
      </c>
      <c r="E54" s="15">
        <v>399</v>
      </c>
      <c r="F54" s="16" t="s">
        <v>47</v>
      </c>
      <c r="G54" s="16">
        <v>158763</v>
      </c>
      <c r="H54" s="17" t="s">
        <v>64</v>
      </c>
      <c r="I54" s="16">
        <v>581003</v>
      </c>
      <c r="J54" s="17" t="s">
        <v>64</v>
      </c>
      <c r="K54" s="18">
        <v>-115.7</v>
      </c>
      <c r="L54" s="19">
        <v>49.974148640000003</v>
      </c>
      <c r="M54" s="18">
        <v>16.341081169999999</v>
      </c>
      <c r="N54" s="19">
        <v>49.974305059999999</v>
      </c>
      <c r="O54" s="18">
        <v>16.339351319999999</v>
      </c>
      <c r="P54" s="19">
        <v>49.974025259999998</v>
      </c>
      <c r="Q54" s="20">
        <v>16.34280768</v>
      </c>
      <c r="R54" s="53">
        <f t="shared" si="12"/>
        <v>0.24912545302857869</v>
      </c>
      <c r="S54" s="21">
        <f t="shared" si="13"/>
        <v>0</v>
      </c>
      <c r="T54" s="21">
        <f t="shared" si="14"/>
        <v>0</v>
      </c>
      <c r="U54" s="21">
        <f t="shared" si="15"/>
        <v>0</v>
      </c>
      <c r="Y54" s="23">
        <f t="shared" si="16"/>
        <v>0</v>
      </c>
      <c r="Z54" s="24" t="str">
        <f t="shared" si="17"/>
        <v xml:space="preserve"> </v>
      </c>
      <c r="AA54" s="25" t="s">
        <v>44</v>
      </c>
      <c r="AB54" s="22">
        <f t="shared" si="18"/>
        <v>0</v>
      </c>
      <c r="AC54" s="22">
        <f t="shared" si="19"/>
        <v>0</v>
      </c>
      <c r="AD54" s="22">
        <f t="shared" si="20"/>
        <v>0</v>
      </c>
      <c r="AF54" s="22">
        <f t="shared" si="21"/>
        <v>0</v>
      </c>
      <c r="AG54" s="22">
        <f t="shared" si="22"/>
        <v>1</v>
      </c>
      <c r="AH54" s="22">
        <f t="shared" si="23"/>
        <v>0</v>
      </c>
    </row>
    <row r="55" spans="1:34" s="22" customFormat="1" x14ac:dyDescent="0.25">
      <c r="A55" s="11">
        <v>15</v>
      </c>
      <c r="B55" s="12">
        <v>36</v>
      </c>
      <c r="C55" s="13" t="s">
        <v>39</v>
      </c>
      <c r="D55" s="14" t="s">
        <v>61</v>
      </c>
      <c r="E55" s="15">
        <v>400</v>
      </c>
      <c r="F55" s="16" t="s">
        <v>47</v>
      </c>
      <c r="G55" s="16">
        <v>175412</v>
      </c>
      <c r="H55" s="17" t="s">
        <v>65</v>
      </c>
      <c r="I55" s="16">
        <v>579891</v>
      </c>
      <c r="J55" s="17" t="s">
        <v>66</v>
      </c>
      <c r="K55" s="18">
        <v>-114.1</v>
      </c>
      <c r="L55" s="19">
        <v>49.973905850000001</v>
      </c>
      <c r="M55" s="18">
        <v>16.344541700000001</v>
      </c>
      <c r="N55" s="19">
        <v>49.974025259999998</v>
      </c>
      <c r="O55" s="18">
        <v>16.34280768</v>
      </c>
      <c r="P55" s="19">
        <v>49.97378655</v>
      </c>
      <c r="Q55" s="20">
        <v>16.34627412</v>
      </c>
      <c r="R55" s="53">
        <f t="shared" si="12"/>
        <v>0.24931428175174708</v>
      </c>
      <c r="S55" s="21" t="str">
        <f t="shared" si="13"/>
        <v/>
      </c>
      <c r="T55" s="21" t="str">
        <f t="shared" si="14"/>
        <v/>
      </c>
      <c r="U55" s="21" t="str">
        <f t="shared" si="15"/>
        <v/>
      </c>
      <c r="Y55" s="23">
        <f t="shared" si="16"/>
        <v>0</v>
      </c>
      <c r="Z55" s="24" t="str">
        <f t="shared" si="17"/>
        <v xml:space="preserve"> </v>
      </c>
      <c r="AA55" s="25" t="s">
        <v>44</v>
      </c>
      <c r="AB55" s="22">
        <f t="shared" si="18"/>
        <v>0</v>
      </c>
      <c r="AC55" s="22">
        <f t="shared" si="19"/>
        <v>0</v>
      </c>
      <c r="AD55" s="22">
        <f t="shared" si="20"/>
        <v>0</v>
      </c>
      <c r="AF55" s="22">
        <f t="shared" si="21"/>
        <v>0</v>
      </c>
      <c r="AG55" s="22">
        <f t="shared" si="22"/>
        <v>1</v>
      </c>
      <c r="AH55" s="22">
        <f t="shared" si="23"/>
        <v>0</v>
      </c>
    </row>
    <row r="56" spans="1:34" s="22" customFormat="1" x14ac:dyDescent="0.25">
      <c r="A56" s="11"/>
      <c r="B56" s="12"/>
      <c r="C56" s="13"/>
      <c r="D56" s="14"/>
      <c r="E56" s="15"/>
      <c r="F56" s="16"/>
      <c r="G56" s="16"/>
      <c r="H56" s="17"/>
      <c r="I56" s="16"/>
      <c r="J56" s="17"/>
      <c r="K56" s="18"/>
      <c r="L56" s="19"/>
      <c r="M56" s="18"/>
      <c r="N56" s="19"/>
      <c r="O56" s="18"/>
      <c r="P56" s="19"/>
      <c r="Q56" s="20"/>
      <c r="R56" s="53" t="str">
        <f t="shared" si="12"/>
        <v/>
      </c>
      <c r="S56" s="21">
        <f t="shared" si="13"/>
        <v>5769.5220514197354</v>
      </c>
      <c r="T56" s="21">
        <f t="shared" si="14"/>
        <v>5769.5220514197354</v>
      </c>
      <c r="U56" s="21" t="str">
        <f t="shared" si="15"/>
        <v/>
      </c>
      <c r="Y56" s="23">
        <f t="shared" si="16"/>
        <v>0</v>
      </c>
      <c r="Z56" s="24" t="str">
        <f t="shared" si="17"/>
        <v xml:space="preserve"> </v>
      </c>
      <c r="AA56" s="25"/>
      <c r="AB56" s="22">
        <f t="shared" si="18"/>
        <v>0</v>
      </c>
      <c r="AC56" s="22">
        <f t="shared" si="19"/>
        <v>0</v>
      </c>
      <c r="AD56" s="22">
        <f t="shared" si="20"/>
        <v>0</v>
      </c>
      <c r="AF56" s="22">
        <f t="shared" si="21"/>
        <v>0</v>
      </c>
      <c r="AG56" s="22">
        <f t="shared" si="22"/>
        <v>0</v>
      </c>
      <c r="AH56" s="22">
        <f t="shared" si="23"/>
        <v>0</v>
      </c>
    </row>
    <row r="57" spans="1:34" s="22" customFormat="1" x14ac:dyDescent="0.25">
      <c r="A57" s="11">
        <v>16</v>
      </c>
      <c r="B57" s="12">
        <v>39</v>
      </c>
      <c r="C57" s="13" t="s">
        <v>39</v>
      </c>
      <c r="D57" s="14" t="s">
        <v>67</v>
      </c>
      <c r="E57" s="15">
        <v>401</v>
      </c>
      <c r="F57" s="16" t="s">
        <v>47</v>
      </c>
      <c r="G57" s="16">
        <v>26506</v>
      </c>
      <c r="H57" s="17" t="s">
        <v>67</v>
      </c>
      <c r="I57" s="16">
        <v>548014</v>
      </c>
      <c r="J57" s="17" t="s">
        <v>67</v>
      </c>
      <c r="K57" s="18">
        <v>-116.9</v>
      </c>
      <c r="L57" s="19">
        <v>49.949320579999998</v>
      </c>
      <c r="M57" s="18">
        <v>16.416442310000001</v>
      </c>
      <c r="N57" s="19">
        <v>49.950399840000003</v>
      </c>
      <c r="O57" s="18">
        <v>16.41595212</v>
      </c>
      <c r="P57" s="19">
        <v>49.948242280000002</v>
      </c>
      <c r="Q57" s="20">
        <v>16.416931680000001</v>
      </c>
      <c r="R57" s="53">
        <f t="shared" si="12"/>
        <v>0.2499379026482591</v>
      </c>
      <c r="S57" s="21">
        <f t="shared" si="13"/>
        <v>9.4935297966003418E-5</v>
      </c>
      <c r="T57" s="21">
        <f t="shared" si="14"/>
        <v>9.4935297966003418E-5</v>
      </c>
      <c r="U57" s="21">
        <f t="shared" si="15"/>
        <v>9.4935297966003418E-5</v>
      </c>
      <c r="W57" s="23">
        <f>SUM(R57:R59)</f>
        <v>0.7500010215394497</v>
      </c>
      <c r="X57" s="23">
        <f>SUM(S57:S59)</f>
        <v>9.4935297966003418E-5</v>
      </c>
      <c r="Y57" s="23">
        <f t="shared" si="16"/>
        <v>0.7500959568374157</v>
      </c>
      <c r="Z57" s="24" t="str">
        <f t="shared" si="17"/>
        <v xml:space="preserve"> </v>
      </c>
      <c r="AA57" s="25" t="s">
        <v>44</v>
      </c>
      <c r="AB57" s="22">
        <f t="shared" si="18"/>
        <v>1</v>
      </c>
      <c r="AC57" s="22">
        <f t="shared" si="19"/>
        <v>1</v>
      </c>
      <c r="AD57" s="22">
        <f t="shared" si="20"/>
        <v>0</v>
      </c>
      <c r="AF57" s="22">
        <f t="shared" si="21"/>
        <v>0</v>
      </c>
      <c r="AG57" s="22">
        <f t="shared" si="22"/>
        <v>1</v>
      </c>
      <c r="AH57" s="22">
        <f t="shared" si="23"/>
        <v>0</v>
      </c>
    </row>
    <row r="58" spans="1:34" s="22" customFormat="1" x14ac:dyDescent="0.25">
      <c r="A58" s="11">
        <v>16</v>
      </c>
      <c r="B58" s="12">
        <v>39</v>
      </c>
      <c r="C58" s="13" t="s">
        <v>39</v>
      </c>
      <c r="D58" s="14" t="s">
        <v>67</v>
      </c>
      <c r="E58" s="15">
        <v>402</v>
      </c>
      <c r="F58" s="16" t="s">
        <v>47</v>
      </c>
      <c r="G58" s="16">
        <v>26506</v>
      </c>
      <c r="H58" s="17" t="s">
        <v>67</v>
      </c>
      <c r="I58" s="16">
        <v>548014</v>
      </c>
      <c r="J58" s="17" t="s">
        <v>67</v>
      </c>
      <c r="K58" s="18">
        <v>-119.2</v>
      </c>
      <c r="L58" s="19">
        <v>49.947163209999999</v>
      </c>
      <c r="M58" s="18">
        <v>16.41742168</v>
      </c>
      <c r="N58" s="19">
        <v>49.948242280000002</v>
      </c>
      <c r="O58" s="18">
        <v>16.416931680000001</v>
      </c>
      <c r="P58" s="19">
        <v>49.946084740000003</v>
      </c>
      <c r="Q58" s="20">
        <v>16.417911239999999</v>
      </c>
      <c r="R58" s="53">
        <f t="shared" si="12"/>
        <v>0.24993662252220084</v>
      </c>
      <c r="S58" s="21">
        <f t="shared" si="13"/>
        <v>0</v>
      </c>
      <c r="T58" s="21">
        <f t="shared" si="14"/>
        <v>0</v>
      </c>
      <c r="U58" s="21">
        <f t="shared" si="15"/>
        <v>0</v>
      </c>
      <c r="Y58" s="23">
        <f t="shared" si="16"/>
        <v>0</v>
      </c>
      <c r="Z58" s="24" t="str">
        <f t="shared" si="17"/>
        <v xml:space="preserve"> </v>
      </c>
      <c r="AA58" s="25" t="s">
        <v>44</v>
      </c>
      <c r="AB58" s="22">
        <f t="shared" si="18"/>
        <v>0</v>
      </c>
      <c r="AC58" s="22">
        <f t="shared" si="19"/>
        <v>0</v>
      </c>
      <c r="AD58" s="22">
        <f t="shared" si="20"/>
        <v>0</v>
      </c>
      <c r="AF58" s="22">
        <f t="shared" si="21"/>
        <v>0</v>
      </c>
      <c r="AG58" s="22">
        <f t="shared" si="22"/>
        <v>1</v>
      </c>
      <c r="AH58" s="22">
        <f t="shared" si="23"/>
        <v>0</v>
      </c>
    </row>
    <row r="59" spans="1:34" s="22" customFormat="1" x14ac:dyDescent="0.25">
      <c r="A59" s="11">
        <v>16</v>
      </c>
      <c r="B59" s="12">
        <v>39</v>
      </c>
      <c r="C59" s="13" t="s">
        <v>39</v>
      </c>
      <c r="D59" s="14" t="s">
        <v>67</v>
      </c>
      <c r="E59" s="15">
        <v>403</v>
      </c>
      <c r="F59" s="16" t="s">
        <v>47</v>
      </c>
      <c r="G59" s="16">
        <v>26506</v>
      </c>
      <c r="H59" s="17" t="s">
        <v>67</v>
      </c>
      <c r="I59" s="16">
        <v>548014</v>
      </c>
      <c r="J59" s="17" t="s">
        <v>67</v>
      </c>
      <c r="K59" s="18">
        <v>-117.8</v>
      </c>
      <c r="L59" s="19">
        <v>49.944990249999996</v>
      </c>
      <c r="M59" s="18">
        <v>16.41840616</v>
      </c>
      <c r="N59" s="19">
        <v>49.946084740000003</v>
      </c>
      <c r="O59" s="18">
        <v>16.417911239999999</v>
      </c>
      <c r="P59" s="19">
        <v>49.943921420000002</v>
      </c>
      <c r="Q59" s="20">
        <v>16.4188692</v>
      </c>
      <c r="R59" s="53">
        <f t="shared" si="12"/>
        <v>0.25012649636898976</v>
      </c>
      <c r="S59" s="21" t="str">
        <f t="shared" si="13"/>
        <v/>
      </c>
      <c r="T59" s="21" t="str">
        <f t="shared" si="14"/>
        <v/>
      </c>
      <c r="U59" s="21" t="str">
        <f t="shared" si="15"/>
        <v/>
      </c>
      <c r="Y59" s="23">
        <f t="shared" si="16"/>
        <v>0</v>
      </c>
      <c r="Z59" s="24" t="str">
        <f t="shared" si="17"/>
        <v xml:space="preserve"> </v>
      </c>
      <c r="AA59" s="25" t="s">
        <v>44</v>
      </c>
      <c r="AB59" s="22">
        <f t="shared" si="18"/>
        <v>0</v>
      </c>
      <c r="AC59" s="22">
        <f t="shared" si="19"/>
        <v>0</v>
      </c>
      <c r="AD59" s="22">
        <f t="shared" si="20"/>
        <v>0</v>
      </c>
      <c r="AF59" s="22">
        <f t="shared" si="21"/>
        <v>0</v>
      </c>
      <c r="AG59" s="22">
        <f t="shared" si="22"/>
        <v>1</v>
      </c>
      <c r="AH59" s="22">
        <f t="shared" si="23"/>
        <v>0</v>
      </c>
    </row>
    <row r="60" spans="1:34" s="22" customFormat="1" x14ac:dyDescent="0.25">
      <c r="A60" s="11"/>
      <c r="B60" s="12"/>
      <c r="C60" s="13"/>
      <c r="D60" s="14"/>
      <c r="E60" s="15"/>
      <c r="F60" s="16"/>
      <c r="G60" s="16"/>
      <c r="H60" s="17"/>
      <c r="I60" s="16"/>
      <c r="J60" s="17"/>
      <c r="K60" s="18"/>
      <c r="L60" s="19"/>
      <c r="M60" s="18"/>
      <c r="N60" s="19"/>
      <c r="O60" s="18"/>
      <c r="P60" s="19"/>
      <c r="Q60" s="20"/>
      <c r="R60" s="53" t="str">
        <f t="shared" si="12"/>
        <v/>
      </c>
      <c r="S60" s="21">
        <f t="shared" si="13"/>
        <v>5762.664806053991</v>
      </c>
      <c r="T60" s="21">
        <f t="shared" si="14"/>
        <v>5762.664806053991</v>
      </c>
      <c r="U60" s="21" t="str">
        <f t="shared" si="15"/>
        <v/>
      </c>
      <c r="Y60" s="23">
        <f t="shared" si="16"/>
        <v>0</v>
      </c>
      <c r="Z60" s="24" t="str">
        <f t="shared" si="17"/>
        <v xml:space="preserve"> </v>
      </c>
      <c r="AA60" s="25"/>
      <c r="AB60" s="22">
        <f t="shared" si="18"/>
        <v>0</v>
      </c>
      <c r="AC60" s="22">
        <f t="shared" si="19"/>
        <v>0</v>
      </c>
      <c r="AD60" s="22">
        <f t="shared" si="20"/>
        <v>0</v>
      </c>
      <c r="AF60" s="22">
        <f t="shared" si="21"/>
        <v>0</v>
      </c>
      <c r="AG60" s="22">
        <f t="shared" si="22"/>
        <v>0</v>
      </c>
      <c r="AH60" s="22">
        <f t="shared" si="23"/>
        <v>0</v>
      </c>
    </row>
    <row r="61" spans="1:34" s="22" customFormat="1" x14ac:dyDescent="0.25">
      <c r="A61" s="11">
        <v>17</v>
      </c>
      <c r="B61" s="12">
        <v>40</v>
      </c>
      <c r="C61" s="13" t="s">
        <v>39</v>
      </c>
      <c r="D61" s="14" t="s">
        <v>68</v>
      </c>
      <c r="E61" s="15">
        <v>207</v>
      </c>
      <c r="F61" s="16" t="s">
        <v>69</v>
      </c>
      <c r="G61" s="16">
        <v>170461</v>
      </c>
      <c r="H61" s="17" t="s">
        <v>70</v>
      </c>
      <c r="I61" s="16">
        <v>581071</v>
      </c>
      <c r="J61" s="17" t="s">
        <v>70</v>
      </c>
      <c r="K61" s="18">
        <v>-115.8</v>
      </c>
      <c r="L61" s="19">
        <v>49.867875419999997</v>
      </c>
      <c r="M61" s="18">
        <v>16.477301619999999</v>
      </c>
      <c r="N61" s="19">
        <v>49.86899382</v>
      </c>
      <c r="O61" s="18">
        <v>16.477543799999999</v>
      </c>
      <c r="P61" s="19">
        <v>49.866784690000003</v>
      </c>
      <c r="Q61" s="20">
        <v>16.477144200000001</v>
      </c>
      <c r="R61" s="53">
        <f t="shared" si="12"/>
        <v>0.24730798183870095</v>
      </c>
      <c r="S61" s="21">
        <f t="shared" si="13"/>
        <v>1.3511836492079561</v>
      </c>
      <c r="T61" s="21">
        <f t="shared" si="14"/>
        <v>1.3511836492079561</v>
      </c>
      <c r="U61" s="21">
        <f t="shared" si="15"/>
        <v>1.3511836492079561</v>
      </c>
      <c r="W61" s="23">
        <f>SUM(R61:R66)</f>
        <v>1.6334611707313997</v>
      </c>
      <c r="X61" s="23">
        <f>SUM(U61:U65)</f>
        <v>1.3511836492079561</v>
      </c>
      <c r="Y61" s="23">
        <f t="shared" si="16"/>
        <v>2.9846448199393558</v>
      </c>
      <c r="Z61" s="24" t="str">
        <f t="shared" si="17"/>
        <v xml:space="preserve"> </v>
      </c>
      <c r="AA61" s="25" t="s">
        <v>44</v>
      </c>
      <c r="AB61" s="22">
        <f t="shared" si="18"/>
        <v>1</v>
      </c>
      <c r="AC61" s="22">
        <f t="shared" si="19"/>
        <v>1</v>
      </c>
      <c r="AD61" s="22">
        <f t="shared" si="20"/>
        <v>0</v>
      </c>
      <c r="AF61" s="22">
        <f t="shared" si="21"/>
        <v>0</v>
      </c>
      <c r="AG61" s="22">
        <f t="shared" si="22"/>
        <v>1</v>
      </c>
      <c r="AH61" s="22">
        <f t="shared" si="23"/>
        <v>0</v>
      </c>
    </row>
    <row r="62" spans="1:34" s="22" customFormat="1" x14ac:dyDescent="0.25">
      <c r="A62" s="11">
        <v>17</v>
      </c>
      <c r="B62" s="12">
        <v>40</v>
      </c>
      <c r="C62" s="13" t="s">
        <v>39</v>
      </c>
      <c r="D62" s="14" t="s">
        <v>68</v>
      </c>
      <c r="E62" s="15">
        <v>404</v>
      </c>
      <c r="F62" s="16" t="s">
        <v>47</v>
      </c>
      <c r="G62" s="16">
        <v>143987</v>
      </c>
      <c r="H62" s="17" t="s">
        <v>71</v>
      </c>
      <c r="I62" s="16">
        <v>547905</v>
      </c>
      <c r="J62" s="17" t="s">
        <v>71</v>
      </c>
      <c r="K62" s="18">
        <v>-115.6</v>
      </c>
      <c r="L62" s="19">
        <v>49.877474079999999</v>
      </c>
      <c r="M62" s="18">
        <v>16.472710589999998</v>
      </c>
      <c r="N62" s="19">
        <v>49.878443500000003</v>
      </c>
      <c r="O62" s="18">
        <v>16.471829880000001</v>
      </c>
      <c r="P62" s="19">
        <v>49.876504619999999</v>
      </c>
      <c r="Q62" s="20">
        <v>16.473590999999999</v>
      </c>
      <c r="R62" s="53">
        <f t="shared" si="12"/>
        <v>0.24981205832438591</v>
      </c>
      <c r="S62" s="21">
        <f t="shared" si="13"/>
        <v>0</v>
      </c>
      <c r="T62" s="21">
        <f t="shared" si="14"/>
        <v>0</v>
      </c>
      <c r="U62" s="21">
        <f t="shared" si="15"/>
        <v>0</v>
      </c>
      <c r="Y62" s="23">
        <f t="shared" si="16"/>
        <v>0</v>
      </c>
      <c r="Z62" s="24" t="str">
        <f t="shared" si="17"/>
        <v xml:space="preserve"> </v>
      </c>
      <c r="AA62" s="25" t="s">
        <v>44</v>
      </c>
      <c r="AB62" s="22">
        <f t="shared" si="18"/>
        <v>0</v>
      </c>
      <c r="AC62" s="22">
        <f t="shared" si="19"/>
        <v>0</v>
      </c>
      <c r="AD62" s="22">
        <f t="shared" si="20"/>
        <v>0</v>
      </c>
      <c r="AF62" s="22">
        <f t="shared" si="21"/>
        <v>0</v>
      </c>
      <c r="AG62" s="22">
        <f t="shared" si="22"/>
        <v>1</v>
      </c>
      <c r="AH62" s="22">
        <f t="shared" si="23"/>
        <v>0</v>
      </c>
    </row>
    <row r="63" spans="1:34" s="22" customFormat="1" x14ac:dyDescent="0.25">
      <c r="A63" s="11">
        <v>17</v>
      </c>
      <c r="B63" s="12">
        <v>40</v>
      </c>
      <c r="C63" s="13" t="s">
        <v>39</v>
      </c>
      <c r="D63" s="14" t="s">
        <v>68</v>
      </c>
      <c r="E63" s="15">
        <v>405</v>
      </c>
      <c r="F63" s="16" t="s">
        <v>47</v>
      </c>
      <c r="G63" s="16">
        <v>143987</v>
      </c>
      <c r="H63" s="17" t="s">
        <v>71</v>
      </c>
      <c r="I63" s="16">
        <v>547905</v>
      </c>
      <c r="J63" s="17" t="s">
        <v>71</v>
      </c>
      <c r="K63" s="18">
        <v>-119.2</v>
      </c>
      <c r="L63" s="19">
        <v>49.875525840000002</v>
      </c>
      <c r="M63" s="18">
        <v>16.47444342</v>
      </c>
      <c r="N63" s="19">
        <v>49.876504619999999</v>
      </c>
      <c r="O63" s="18">
        <v>16.473590999999999</v>
      </c>
      <c r="P63" s="19">
        <v>49.874526920000001</v>
      </c>
      <c r="Q63" s="20">
        <v>16.475248440000001</v>
      </c>
      <c r="R63" s="53">
        <f t="shared" si="12"/>
        <v>0.24993433270233556</v>
      </c>
      <c r="S63" s="21">
        <f t="shared" si="13"/>
        <v>0</v>
      </c>
      <c r="T63" s="21">
        <f t="shared" si="14"/>
        <v>0</v>
      </c>
      <c r="U63" s="21">
        <f t="shared" si="15"/>
        <v>0</v>
      </c>
      <c r="Y63" s="23">
        <f t="shared" si="16"/>
        <v>0</v>
      </c>
      <c r="Z63" s="24" t="str">
        <f t="shared" si="17"/>
        <v xml:space="preserve"> </v>
      </c>
      <c r="AA63" s="25" t="s">
        <v>44</v>
      </c>
      <c r="AB63" s="22">
        <f t="shared" si="18"/>
        <v>0</v>
      </c>
      <c r="AC63" s="22">
        <f t="shared" si="19"/>
        <v>0</v>
      </c>
      <c r="AD63" s="22">
        <f t="shared" si="20"/>
        <v>0</v>
      </c>
      <c r="AF63" s="22">
        <f t="shared" si="21"/>
        <v>0</v>
      </c>
      <c r="AG63" s="22">
        <f t="shared" si="22"/>
        <v>1</v>
      </c>
      <c r="AH63" s="22">
        <f t="shared" si="23"/>
        <v>0</v>
      </c>
    </row>
    <row r="64" spans="1:34" s="22" customFormat="1" x14ac:dyDescent="0.25">
      <c r="A64" s="11">
        <v>17</v>
      </c>
      <c r="B64" s="12">
        <v>40</v>
      </c>
      <c r="C64" s="13" t="s">
        <v>39</v>
      </c>
      <c r="D64" s="14" t="s">
        <v>68</v>
      </c>
      <c r="E64" s="15">
        <v>406</v>
      </c>
      <c r="F64" s="16" t="s">
        <v>47</v>
      </c>
      <c r="G64" s="16">
        <v>170461</v>
      </c>
      <c r="H64" s="17" t="s">
        <v>70</v>
      </c>
      <c r="I64" s="16">
        <v>581071</v>
      </c>
      <c r="J64" s="17" t="s">
        <v>70</v>
      </c>
      <c r="K64" s="18">
        <v>-117.8</v>
      </c>
      <c r="L64" s="19">
        <v>49.873472550000002</v>
      </c>
      <c r="M64" s="18">
        <v>16.475934290000001</v>
      </c>
      <c r="N64" s="19">
        <v>49.874526920000001</v>
      </c>
      <c r="O64" s="18">
        <v>16.475248440000001</v>
      </c>
      <c r="P64" s="19">
        <v>49.872436489999998</v>
      </c>
      <c r="Q64" s="20">
        <v>16.476521760000001</v>
      </c>
      <c r="R64" s="53">
        <f t="shared" si="12"/>
        <v>0.24971430399024874</v>
      </c>
      <c r="S64" s="21">
        <f t="shared" si="13"/>
        <v>0</v>
      </c>
      <c r="T64" s="21">
        <f t="shared" si="14"/>
        <v>0</v>
      </c>
      <c r="U64" s="21">
        <f t="shared" si="15"/>
        <v>0</v>
      </c>
      <c r="Y64" s="23">
        <f t="shared" si="16"/>
        <v>0</v>
      </c>
      <c r="Z64" s="24" t="str">
        <f t="shared" si="17"/>
        <v xml:space="preserve"> </v>
      </c>
      <c r="AA64" s="25" t="s">
        <v>44</v>
      </c>
      <c r="AB64" s="22">
        <f t="shared" si="18"/>
        <v>0</v>
      </c>
      <c r="AC64" s="22">
        <f t="shared" si="19"/>
        <v>0</v>
      </c>
      <c r="AD64" s="22">
        <f t="shared" si="20"/>
        <v>0</v>
      </c>
      <c r="AF64" s="22">
        <f t="shared" si="21"/>
        <v>0</v>
      </c>
      <c r="AG64" s="22">
        <f t="shared" si="22"/>
        <v>1</v>
      </c>
      <c r="AH64" s="22">
        <f t="shared" si="23"/>
        <v>0</v>
      </c>
    </row>
    <row r="65" spans="1:34" s="22" customFormat="1" x14ac:dyDescent="0.25">
      <c r="A65" s="11">
        <v>17</v>
      </c>
      <c r="B65" s="12">
        <v>40</v>
      </c>
      <c r="C65" s="13" t="s">
        <v>39</v>
      </c>
      <c r="D65" s="14" t="s">
        <v>68</v>
      </c>
      <c r="E65" s="15">
        <v>407</v>
      </c>
      <c r="F65" s="16" t="s">
        <v>47</v>
      </c>
      <c r="G65" s="16">
        <v>170461</v>
      </c>
      <c r="H65" s="17" t="s">
        <v>70</v>
      </c>
      <c r="I65" s="16">
        <v>581071</v>
      </c>
      <c r="J65" s="17" t="s">
        <v>70</v>
      </c>
      <c r="K65" s="18">
        <v>-118.2</v>
      </c>
      <c r="L65" s="19">
        <v>49.87067553</v>
      </c>
      <c r="M65" s="18">
        <v>16.477145780000001</v>
      </c>
      <c r="N65" s="19">
        <v>49.872436489999998</v>
      </c>
      <c r="O65" s="18">
        <v>16.476521760000001</v>
      </c>
      <c r="P65" s="19">
        <v>49.86899382</v>
      </c>
      <c r="Q65" s="20">
        <v>16.477543799999999</v>
      </c>
      <c r="R65" s="53">
        <f t="shared" si="12"/>
        <v>0.38975191441614454</v>
      </c>
      <c r="S65" s="21">
        <f t="shared" si="13"/>
        <v>0</v>
      </c>
      <c r="T65" s="21">
        <f t="shared" si="14"/>
        <v>0</v>
      </c>
      <c r="U65" s="21">
        <f t="shared" si="15"/>
        <v>0</v>
      </c>
      <c r="Y65" s="23">
        <f t="shared" si="16"/>
        <v>0</v>
      </c>
      <c r="Z65" s="24" t="str">
        <f t="shared" si="17"/>
        <v xml:space="preserve"> </v>
      </c>
      <c r="AA65" s="25" t="s">
        <v>44</v>
      </c>
      <c r="AB65" s="22">
        <f t="shared" si="18"/>
        <v>0</v>
      </c>
      <c r="AC65" s="22">
        <f t="shared" si="19"/>
        <v>0</v>
      </c>
      <c r="AD65" s="22">
        <f t="shared" si="20"/>
        <v>0</v>
      </c>
      <c r="AF65" s="22">
        <f t="shared" si="21"/>
        <v>0</v>
      </c>
      <c r="AG65" s="22">
        <f t="shared" si="22"/>
        <v>1</v>
      </c>
      <c r="AH65" s="22">
        <f t="shared" si="23"/>
        <v>0</v>
      </c>
    </row>
    <row r="66" spans="1:34" s="22" customFormat="1" x14ac:dyDescent="0.25">
      <c r="A66" s="11">
        <v>17</v>
      </c>
      <c r="B66" s="12">
        <v>40</v>
      </c>
      <c r="C66" s="13" t="s">
        <v>39</v>
      </c>
      <c r="D66" s="14" t="s">
        <v>68</v>
      </c>
      <c r="E66" s="15">
        <v>521</v>
      </c>
      <c r="F66" s="16" t="s">
        <v>72</v>
      </c>
      <c r="G66" s="16">
        <v>170461</v>
      </c>
      <c r="H66" s="17" t="s">
        <v>70</v>
      </c>
      <c r="I66" s="16">
        <v>581071</v>
      </c>
      <c r="J66" s="17" t="s">
        <v>70</v>
      </c>
      <c r="K66" s="18">
        <v>-116.1</v>
      </c>
      <c r="L66" s="19">
        <v>49.867910549999998</v>
      </c>
      <c r="M66" s="18">
        <v>16.47793012</v>
      </c>
      <c r="N66" s="19">
        <v>49.86899382</v>
      </c>
      <c r="O66" s="18">
        <v>16.477543799999999</v>
      </c>
      <c r="P66" s="19">
        <v>49.866816249999999</v>
      </c>
      <c r="Q66" s="20">
        <v>16.478220239999999</v>
      </c>
      <c r="R66" s="53">
        <f t="shared" si="12"/>
        <v>0.24694057945958403</v>
      </c>
      <c r="S66" s="21" t="str">
        <f t="shared" si="13"/>
        <v/>
      </c>
      <c r="T66" s="21" t="str">
        <f t="shared" si="14"/>
        <v/>
      </c>
      <c r="U66" s="21" t="str">
        <f t="shared" si="15"/>
        <v/>
      </c>
      <c r="Y66" s="23">
        <f t="shared" si="16"/>
        <v>0</v>
      </c>
      <c r="Z66" s="24" t="str">
        <f t="shared" si="17"/>
        <v xml:space="preserve"> </v>
      </c>
      <c r="AA66" s="25" t="s">
        <v>44</v>
      </c>
      <c r="AB66" s="22">
        <f t="shared" si="18"/>
        <v>0</v>
      </c>
      <c r="AC66" s="22">
        <f t="shared" si="19"/>
        <v>0</v>
      </c>
      <c r="AD66" s="22">
        <f t="shared" si="20"/>
        <v>0</v>
      </c>
      <c r="AF66" s="22">
        <f t="shared" si="21"/>
        <v>0</v>
      </c>
      <c r="AG66" s="22">
        <f t="shared" si="22"/>
        <v>1</v>
      </c>
      <c r="AH66" s="22">
        <f t="shared" si="23"/>
        <v>0</v>
      </c>
    </row>
    <row r="67" spans="1:34" s="35" customFormat="1" x14ac:dyDescent="0.25">
      <c r="A67" s="26"/>
      <c r="B67" s="27"/>
      <c r="C67" s="28" t="s">
        <v>73</v>
      </c>
      <c r="D67" s="29"/>
      <c r="E67" s="30"/>
      <c r="F67" s="27"/>
      <c r="G67" s="27"/>
      <c r="H67" s="28"/>
      <c r="I67" s="27"/>
      <c r="J67" s="28"/>
      <c r="K67" s="31"/>
      <c r="L67" s="32"/>
      <c r="M67" s="31"/>
      <c r="N67" s="32"/>
      <c r="O67" s="31"/>
      <c r="P67" s="32"/>
      <c r="Q67" s="33"/>
      <c r="R67" s="54" t="str">
        <f t="shared" si="12"/>
        <v/>
      </c>
      <c r="S67" s="34" t="e">
        <f>IF(ISBLANK(#REF!),"",ACOS(COS(RADIANS(90-#REF!))*COS(RADIANS(90-P67))+SIN(RADIANS(90-#REF!)) *SIN(RADIANS(90-P67))*COS(RADIANS(#REF!-Q67)))*6371)</f>
        <v>#REF!</v>
      </c>
      <c r="T67" s="34">
        <f t="shared" si="14"/>
        <v>0</v>
      </c>
      <c r="U67" s="34" t="str">
        <f t="shared" si="15"/>
        <v/>
      </c>
      <c r="Y67" s="36">
        <f t="shared" si="16"/>
        <v>0</v>
      </c>
      <c r="Z67" s="37" t="str">
        <f t="shared" si="17"/>
        <v xml:space="preserve"> </v>
      </c>
      <c r="AA67" s="38"/>
      <c r="AB67" s="35">
        <f t="shared" si="18"/>
        <v>0</v>
      </c>
      <c r="AC67" s="35">
        <f>SUBTOTAL(9,AC6:AC66)</f>
        <v>10</v>
      </c>
      <c r="AD67" s="35">
        <f>SUBTOTAL(9,AD6:AD66)</f>
        <v>0</v>
      </c>
      <c r="AF67" s="35">
        <f t="shared" si="21"/>
        <v>0</v>
      </c>
      <c r="AG67" s="35">
        <f t="shared" si="22"/>
        <v>0</v>
      </c>
      <c r="AH67" s="35">
        <f t="shared" si="23"/>
        <v>0</v>
      </c>
    </row>
    <row r="68" spans="1:34" s="22" customFormat="1" x14ac:dyDescent="0.25">
      <c r="A68" s="11"/>
      <c r="B68" s="12"/>
      <c r="C68" s="13"/>
      <c r="D68" s="14"/>
      <c r="E68" s="15"/>
      <c r="F68" s="16"/>
      <c r="G68" s="16"/>
      <c r="H68" s="17"/>
      <c r="I68" s="16"/>
      <c r="J68" s="17"/>
      <c r="K68" s="18"/>
      <c r="L68" s="19"/>
      <c r="M68" s="18"/>
      <c r="N68" s="19"/>
      <c r="O68" s="18"/>
      <c r="P68" s="19"/>
      <c r="Q68" s="20"/>
      <c r="R68" s="53" t="str">
        <f t="shared" si="12"/>
        <v/>
      </c>
      <c r="S68" s="21">
        <f t="shared" ref="S68:S114" si="24">IF(ISBLANK(N69),"",ACOS(COS(RADIANS(90-N69))*COS(RADIANS(90-P68))+SIN(RADIANS(90-N69)) *SIN(RADIANS(90-P68))*COS(RADIANS(O69-Q68)))*6371)</f>
        <v>5767.0858495760767</v>
      </c>
      <c r="T68" s="21">
        <f t="shared" si="14"/>
        <v>5767.0858495760767</v>
      </c>
      <c r="U68" s="21" t="str">
        <f t="shared" si="15"/>
        <v/>
      </c>
      <c r="Y68" s="23">
        <f t="shared" si="16"/>
        <v>0</v>
      </c>
      <c r="Z68" s="24" t="str">
        <f t="shared" si="17"/>
        <v xml:space="preserve"> </v>
      </c>
      <c r="AA68" s="25"/>
      <c r="AB68" s="22">
        <f t="shared" si="18"/>
        <v>0</v>
      </c>
      <c r="AC68" s="22">
        <f t="shared" si="19"/>
        <v>0</v>
      </c>
      <c r="AD68" s="22">
        <f t="shared" si="20"/>
        <v>0</v>
      </c>
      <c r="AF68" s="22">
        <f t="shared" si="21"/>
        <v>0</v>
      </c>
      <c r="AG68" s="22">
        <f t="shared" si="22"/>
        <v>0</v>
      </c>
      <c r="AH68" s="22">
        <f t="shared" si="23"/>
        <v>0</v>
      </c>
    </row>
    <row r="69" spans="1:34" s="22" customFormat="1" x14ac:dyDescent="0.25">
      <c r="A69" s="11">
        <v>95</v>
      </c>
      <c r="B69" s="12">
        <v>219</v>
      </c>
      <c r="C69" s="13" t="s">
        <v>74</v>
      </c>
      <c r="D69" s="14" t="s">
        <v>75</v>
      </c>
      <c r="E69" s="15">
        <v>531</v>
      </c>
      <c r="F69" s="16" t="s">
        <v>72</v>
      </c>
      <c r="G69" s="16">
        <v>89028</v>
      </c>
      <c r="H69" s="17" t="s">
        <v>75</v>
      </c>
      <c r="I69" s="16">
        <v>580635</v>
      </c>
      <c r="J69" s="17" t="s">
        <v>75</v>
      </c>
      <c r="K69" s="18">
        <v>-114.7</v>
      </c>
      <c r="L69" s="19">
        <v>49.878511039999999</v>
      </c>
      <c r="M69" s="18">
        <v>16.609467429999999</v>
      </c>
      <c r="N69" s="19">
        <v>49.879010829999999</v>
      </c>
      <c r="O69" s="18">
        <v>16.60790952</v>
      </c>
      <c r="P69" s="19">
        <v>49.878011190000002</v>
      </c>
      <c r="Q69" s="20">
        <v>16.611025680000001</v>
      </c>
      <c r="R69" s="53">
        <f t="shared" si="12"/>
        <v>0.24942610476900251</v>
      </c>
      <c r="S69" s="21">
        <f t="shared" si="24"/>
        <v>0</v>
      </c>
      <c r="T69" s="21">
        <f t="shared" si="14"/>
        <v>0</v>
      </c>
      <c r="U69" s="21">
        <f t="shared" si="15"/>
        <v>0</v>
      </c>
      <c r="W69" s="23">
        <f>SUM(R69:R71)</f>
        <v>0.74827607384980599</v>
      </c>
      <c r="X69" s="22">
        <v>0</v>
      </c>
      <c r="Y69" s="23">
        <f t="shared" si="16"/>
        <v>0.74827607384980599</v>
      </c>
      <c r="Z69" s="24" t="str">
        <f t="shared" si="17"/>
        <v xml:space="preserve"> </v>
      </c>
      <c r="AA69" s="25" t="s">
        <v>44</v>
      </c>
      <c r="AB69" s="22">
        <f t="shared" si="18"/>
        <v>1</v>
      </c>
      <c r="AC69" s="22">
        <f t="shared" si="19"/>
        <v>1</v>
      </c>
      <c r="AD69" s="22">
        <f t="shared" si="20"/>
        <v>0</v>
      </c>
      <c r="AF69" s="22">
        <f t="shared" si="21"/>
        <v>0</v>
      </c>
      <c r="AG69" s="22">
        <f t="shared" si="22"/>
        <v>1</v>
      </c>
      <c r="AH69" s="22">
        <f t="shared" si="23"/>
        <v>0</v>
      </c>
    </row>
    <row r="70" spans="1:34" s="22" customFormat="1" x14ac:dyDescent="0.25">
      <c r="A70" s="11">
        <v>95</v>
      </c>
      <c r="B70" s="12">
        <v>219</v>
      </c>
      <c r="C70" s="13" t="s">
        <v>74</v>
      </c>
      <c r="D70" s="14" t="s">
        <v>75</v>
      </c>
      <c r="E70" s="15">
        <v>532</v>
      </c>
      <c r="F70" s="16" t="s">
        <v>72</v>
      </c>
      <c r="G70" s="16">
        <v>89028</v>
      </c>
      <c r="H70" s="17" t="s">
        <v>75</v>
      </c>
      <c r="I70" s="16">
        <v>580635</v>
      </c>
      <c r="J70" s="17" t="s">
        <v>75</v>
      </c>
      <c r="K70" s="18">
        <v>-115.7</v>
      </c>
      <c r="L70" s="19">
        <v>49.87751136</v>
      </c>
      <c r="M70" s="18">
        <v>16.61258376</v>
      </c>
      <c r="N70" s="19">
        <v>49.878011190000002</v>
      </c>
      <c r="O70" s="18">
        <v>16.611025680000001</v>
      </c>
      <c r="P70" s="19">
        <v>49.877011529999997</v>
      </c>
      <c r="Q70" s="20">
        <v>16.614141839999998</v>
      </c>
      <c r="R70" s="53">
        <f t="shared" si="12"/>
        <v>0.24943123571473902</v>
      </c>
      <c r="S70" s="21">
        <f t="shared" si="24"/>
        <v>0</v>
      </c>
      <c r="T70" s="21">
        <f t="shared" si="14"/>
        <v>0</v>
      </c>
      <c r="U70" s="21">
        <f t="shared" si="15"/>
        <v>0</v>
      </c>
      <c r="Y70" s="23">
        <f t="shared" si="16"/>
        <v>0</v>
      </c>
      <c r="Z70" s="24" t="str">
        <f t="shared" si="17"/>
        <v xml:space="preserve"> </v>
      </c>
      <c r="AA70" s="25" t="s">
        <v>44</v>
      </c>
      <c r="AB70" s="22">
        <f t="shared" si="18"/>
        <v>0</v>
      </c>
      <c r="AC70" s="22">
        <f t="shared" si="19"/>
        <v>0</v>
      </c>
      <c r="AD70" s="22">
        <f t="shared" si="20"/>
        <v>0</v>
      </c>
      <c r="AF70" s="22">
        <f t="shared" si="21"/>
        <v>0</v>
      </c>
      <c r="AG70" s="22">
        <f t="shared" si="22"/>
        <v>1</v>
      </c>
      <c r="AH70" s="22">
        <f t="shared" si="23"/>
        <v>0</v>
      </c>
    </row>
    <row r="71" spans="1:34" s="22" customFormat="1" x14ac:dyDescent="0.25">
      <c r="A71" s="11">
        <v>95</v>
      </c>
      <c r="B71" s="12">
        <v>219</v>
      </c>
      <c r="C71" s="13" t="s">
        <v>74</v>
      </c>
      <c r="D71" s="14" t="s">
        <v>75</v>
      </c>
      <c r="E71" s="15">
        <v>533</v>
      </c>
      <c r="F71" s="16" t="s">
        <v>72</v>
      </c>
      <c r="G71" s="16">
        <v>89028</v>
      </c>
      <c r="H71" s="17" t="s">
        <v>75</v>
      </c>
      <c r="I71" s="16">
        <v>580635</v>
      </c>
      <c r="J71" s="17" t="s">
        <v>75</v>
      </c>
      <c r="K71" s="18">
        <v>-116.6</v>
      </c>
      <c r="L71" s="19">
        <v>49.876511610000001</v>
      </c>
      <c r="M71" s="18">
        <v>16.615699830000001</v>
      </c>
      <c r="N71" s="19">
        <v>49.877011529999997</v>
      </c>
      <c r="O71" s="18">
        <v>16.614141839999998</v>
      </c>
      <c r="P71" s="19">
        <v>49.876011740000003</v>
      </c>
      <c r="Q71" s="20">
        <v>16.617257639999998</v>
      </c>
      <c r="R71" s="53">
        <f t="shared" si="12"/>
        <v>0.24941873336606446</v>
      </c>
      <c r="S71" s="21" t="str">
        <f t="shared" si="24"/>
        <v/>
      </c>
      <c r="T71" s="21" t="str">
        <f t="shared" si="14"/>
        <v/>
      </c>
      <c r="U71" s="21" t="str">
        <f t="shared" si="15"/>
        <v/>
      </c>
      <c r="Y71" s="23">
        <f t="shared" si="16"/>
        <v>0</v>
      </c>
      <c r="Z71" s="24" t="str">
        <f t="shared" si="17"/>
        <v xml:space="preserve"> </v>
      </c>
      <c r="AA71" s="25" t="s">
        <v>44</v>
      </c>
      <c r="AB71" s="22">
        <f t="shared" si="18"/>
        <v>0</v>
      </c>
      <c r="AC71" s="22">
        <f t="shared" si="19"/>
        <v>0</v>
      </c>
      <c r="AD71" s="22">
        <f t="shared" si="20"/>
        <v>0</v>
      </c>
      <c r="AF71" s="22">
        <f t="shared" si="21"/>
        <v>0</v>
      </c>
      <c r="AG71" s="22">
        <f t="shared" si="22"/>
        <v>1</v>
      </c>
      <c r="AH71" s="22">
        <f t="shared" si="23"/>
        <v>0</v>
      </c>
    </row>
    <row r="72" spans="1:34" s="22" customFormat="1" x14ac:dyDescent="0.25">
      <c r="A72" s="11"/>
      <c r="B72" s="12"/>
      <c r="C72" s="13"/>
      <c r="D72" s="14"/>
      <c r="E72" s="15"/>
      <c r="F72" s="16"/>
      <c r="G72" s="16"/>
      <c r="H72" s="17"/>
      <c r="I72" s="16"/>
      <c r="J72" s="17"/>
      <c r="K72" s="18"/>
      <c r="L72" s="19"/>
      <c r="M72" s="18"/>
      <c r="N72" s="19"/>
      <c r="O72" s="18"/>
      <c r="P72" s="19"/>
      <c r="Q72" s="20"/>
      <c r="R72" s="53" t="str">
        <f t="shared" si="12"/>
        <v/>
      </c>
      <c r="S72" s="21">
        <f t="shared" si="24"/>
        <v>5766.1500362586648</v>
      </c>
      <c r="T72" s="21">
        <f t="shared" si="14"/>
        <v>5766.1500362586648</v>
      </c>
      <c r="U72" s="21" t="str">
        <f t="shared" si="15"/>
        <v/>
      </c>
      <c r="Y72" s="23">
        <f t="shared" si="16"/>
        <v>0</v>
      </c>
      <c r="Z72" s="24" t="str">
        <f t="shared" si="17"/>
        <v xml:space="preserve"> </v>
      </c>
      <c r="AA72" s="25"/>
      <c r="AB72" s="22">
        <f t="shared" si="18"/>
        <v>0</v>
      </c>
      <c r="AC72" s="22">
        <f t="shared" si="19"/>
        <v>0</v>
      </c>
      <c r="AD72" s="22">
        <f t="shared" si="20"/>
        <v>0</v>
      </c>
      <c r="AF72" s="22">
        <f t="shared" si="21"/>
        <v>0</v>
      </c>
      <c r="AG72" s="22">
        <f t="shared" si="22"/>
        <v>0</v>
      </c>
      <c r="AH72" s="22">
        <f t="shared" si="23"/>
        <v>0</v>
      </c>
    </row>
    <row r="73" spans="1:34" s="22" customFormat="1" x14ac:dyDescent="0.25">
      <c r="A73" s="11">
        <v>96</v>
      </c>
      <c r="B73" s="12">
        <v>221</v>
      </c>
      <c r="C73" s="13" t="s">
        <v>74</v>
      </c>
      <c r="D73" s="14" t="s">
        <v>76</v>
      </c>
      <c r="E73" s="15">
        <v>534</v>
      </c>
      <c r="F73" s="16" t="s">
        <v>72</v>
      </c>
      <c r="G73" s="16">
        <v>73202</v>
      </c>
      <c r="H73" s="17" t="s">
        <v>76</v>
      </c>
      <c r="I73" s="16">
        <v>580490</v>
      </c>
      <c r="J73" s="17" t="s">
        <v>76</v>
      </c>
      <c r="K73" s="18">
        <v>-114.3</v>
      </c>
      <c r="L73" s="19">
        <v>49.854525250000002</v>
      </c>
      <c r="M73" s="18">
        <v>16.66811963</v>
      </c>
      <c r="N73" s="19">
        <v>49.855165890000002</v>
      </c>
      <c r="O73" s="18">
        <v>16.66669284</v>
      </c>
      <c r="P73" s="19">
        <v>49.853883410000002</v>
      </c>
      <c r="Q73" s="20">
        <v>16.669548720000002</v>
      </c>
      <c r="R73" s="53">
        <f t="shared" si="12"/>
        <v>0.24950918058727378</v>
      </c>
      <c r="S73" s="21">
        <f t="shared" si="24"/>
        <v>0.74748920634360516</v>
      </c>
      <c r="T73" s="21">
        <f t="shared" si="14"/>
        <v>0.74748920634360516</v>
      </c>
      <c r="U73" s="21">
        <f t="shared" si="15"/>
        <v>0.74748920634360516</v>
      </c>
      <c r="W73" s="23">
        <f>SUM(R73:R74)</f>
        <v>0.4983395769128196</v>
      </c>
      <c r="X73" s="23">
        <f>+U73</f>
        <v>0.74748920634360516</v>
      </c>
      <c r="Y73" s="23">
        <f t="shared" si="16"/>
        <v>1.2458287832564248</v>
      </c>
      <c r="Z73" s="24" t="str">
        <f t="shared" si="17"/>
        <v xml:space="preserve"> </v>
      </c>
      <c r="AA73" s="25" t="s">
        <v>44</v>
      </c>
      <c r="AB73" s="22">
        <f t="shared" si="18"/>
        <v>1</v>
      </c>
      <c r="AC73" s="22">
        <f t="shared" si="19"/>
        <v>1</v>
      </c>
      <c r="AD73" s="22">
        <f t="shared" si="20"/>
        <v>0</v>
      </c>
      <c r="AF73" s="22">
        <f t="shared" si="21"/>
        <v>0</v>
      </c>
      <c r="AG73" s="22">
        <f t="shared" si="22"/>
        <v>1</v>
      </c>
      <c r="AH73" s="22">
        <f t="shared" si="23"/>
        <v>0</v>
      </c>
    </row>
    <row r="74" spans="1:34" s="22" customFormat="1" x14ac:dyDescent="0.25">
      <c r="A74" s="11">
        <v>96</v>
      </c>
      <c r="B74" s="12">
        <v>221</v>
      </c>
      <c r="C74" s="13" t="s">
        <v>74</v>
      </c>
      <c r="D74" s="14" t="s">
        <v>76</v>
      </c>
      <c r="E74" s="15">
        <v>535</v>
      </c>
      <c r="F74" s="16" t="s">
        <v>72</v>
      </c>
      <c r="G74" s="16">
        <v>73202</v>
      </c>
      <c r="H74" s="17" t="s">
        <v>76</v>
      </c>
      <c r="I74" s="16">
        <v>580490</v>
      </c>
      <c r="J74" s="17" t="s">
        <v>76</v>
      </c>
      <c r="K74" s="18">
        <v>-114.2</v>
      </c>
      <c r="L74" s="19">
        <v>49.849814670000001</v>
      </c>
      <c r="M74" s="18">
        <v>16.68011778</v>
      </c>
      <c r="N74" s="19">
        <v>49.850280750000003</v>
      </c>
      <c r="O74" s="18">
        <v>16.678351079999999</v>
      </c>
      <c r="P74" s="19">
        <v>49.849476320000001</v>
      </c>
      <c r="Q74" s="20">
        <v>16.681589639999999</v>
      </c>
      <c r="R74" s="53">
        <f t="shared" si="12"/>
        <v>0.24883039632554582</v>
      </c>
      <c r="S74" s="21" t="str">
        <f t="shared" si="24"/>
        <v/>
      </c>
      <c r="T74" s="21" t="str">
        <f t="shared" si="14"/>
        <v/>
      </c>
      <c r="U74" s="21" t="str">
        <f t="shared" si="15"/>
        <v/>
      </c>
      <c r="Y74" s="23">
        <f t="shared" si="16"/>
        <v>0</v>
      </c>
      <c r="Z74" s="24" t="str">
        <f t="shared" si="17"/>
        <v xml:space="preserve"> </v>
      </c>
      <c r="AA74" s="25" t="s">
        <v>44</v>
      </c>
      <c r="AB74" s="22">
        <f t="shared" si="18"/>
        <v>0</v>
      </c>
      <c r="AC74" s="22">
        <f t="shared" si="19"/>
        <v>0</v>
      </c>
      <c r="AD74" s="22">
        <f t="shared" si="20"/>
        <v>0</v>
      </c>
      <c r="AF74" s="22">
        <f t="shared" si="21"/>
        <v>0</v>
      </c>
      <c r="AG74" s="22">
        <f t="shared" si="22"/>
        <v>1</v>
      </c>
      <c r="AH74" s="22">
        <f t="shared" si="23"/>
        <v>0</v>
      </c>
    </row>
    <row r="75" spans="1:34" s="22" customFormat="1" x14ac:dyDescent="0.25">
      <c r="A75" s="11"/>
      <c r="B75" s="12"/>
      <c r="C75" s="13"/>
      <c r="D75" s="14"/>
      <c r="E75" s="15"/>
      <c r="F75" s="16"/>
      <c r="G75" s="16"/>
      <c r="H75" s="17"/>
      <c r="I75" s="16"/>
      <c r="J75" s="17"/>
      <c r="K75" s="18"/>
      <c r="L75" s="19"/>
      <c r="M75" s="18"/>
      <c r="N75" s="19"/>
      <c r="O75" s="18"/>
      <c r="P75" s="19"/>
      <c r="Q75" s="20"/>
      <c r="R75" s="53" t="str">
        <f t="shared" si="12"/>
        <v/>
      </c>
      <c r="S75" s="21">
        <f t="shared" si="24"/>
        <v>5766.7278148882751</v>
      </c>
      <c r="T75" s="21">
        <f t="shared" si="14"/>
        <v>5766.7278148882751</v>
      </c>
      <c r="U75" s="21" t="str">
        <f t="shared" si="15"/>
        <v/>
      </c>
      <c r="Y75" s="23">
        <f t="shared" si="16"/>
        <v>0</v>
      </c>
      <c r="Z75" s="24" t="str">
        <f t="shared" si="17"/>
        <v xml:space="preserve"> </v>
      </c>
      <c r="AA75" s="25"/>
      <c r="AB75" s="22">
        <f t="shared" si="18"/>
        <v>0</v>
      </c>
      <c r="AC75" s="22">
        <f t="shared" si="19"/>
        <v>0</v>
      </c>
      <c r="AD75" s="22">
        <f t="shared" si="20"/>
        <v>0</v>
      </c>
      <c r="AF75" s="22">
        <f t="shared" si="21"/>
        <v>0</v>
      </c>
      <c r="AG75" s="22">
        <f t="shared" si="22"/>
        <v>0</v>
      </c>
      <c r="AH75" s="22">
        <f t="shared" si="23"/>
        <v>0</v>
      </c>
    </row>
    <row r="76" spans="1:34" s="22" customFormat="1" x14ac:dyDescent="0.25">
      <c r="A76" s="11">
        <v>97</v>
      </c>
      <c r="B76" s="12">
        <v>222</v>
      </c>
      <c r="C76" s="13" t="s">
        <v>74</v>
      </c>
      <c r="D76" s="14" t="s">
        <v>77</v>
      </c>
      <c r="E76" s="15">
        <v>1113</v>
      </c>
      <c r="F76" s="16" t="s">
        <v>72</v>
      </c>
      <c r="G76" s="16">
        <v>73202</v>
      </c>
      <c r="H76" s="17" t="s">
        <v>76</v>
      </c>
      <c r="I76" s="16">
        <v>580490</v>
      </c>
      <c r="J76" s="17" t="s">
        <v>76</v>
      </c>
      <c r="K76" s="18">
        <v>0</v>
      </c>
      <c r="L76" s="19">
        <v>49.852898369999998</v>
      </c>
      <c r="M76" s="18">
        <v>16.7022558</v>
      </c>
      <c r="N76" s="19">
        <v>49.852039060000003</v>
      </c>
      <c r="O76" s="18">
        <v>16.701140160000001</v>
      </c>
      <c r="P76" s="19">
        <v>49.85382062</v>
      </c>
      <c r="Q76" s="20">
        <v>16.703240399999999</v>
      </c>
      <c r="R76" s="53">
        <f t="shared" si="12"/>
        <v>0.24882914672189349</v>
      </c>
      <c r="S76" s="21">
        <f t="shared" si="24"/>
        <v>0</v>
      </c>
      <c r="T76" s="21">
        <f t="shared" si="14"/>
        <v>0</v>
      </c>
      <c r="U76" s="21">
        <f t="shared" si="15"/>
        <v>0</v>
      </c>
      <c r="W76" s="23">
        <f>SUM(R76:R78)</f>
        <v>0.74827284905208624</v>
      </c>
      <c r="X76" s="22">
        <v>0</v>
      </c>
      <c r="Y76" s="23">
        <f t="shared" si="16"/>
        <v>0.74827284905208624</v>
      </c>
      <c r="Z76" s="24" t="str">
        <f t="shared" si="17"/>
        <v xml:space="preserve"> </v>
      </c>
      <c r="AA76" s="25" t="s">
        <v>44</v>
      </c>
      <c r="AB76" s="22">
        <f t="shared" si="18"/>
        <v>1</v>
      </c>
      <c r="AC76" s="22">
        <f t="shared" si="19"/>
        <v>1</v>
      </c>
      <c r="AD76" s="22">
        <f t="shared" si="20"/>
        <v>0</v>
      </c>
      <c r="AF76" s="22">
        <f t="shared" si="21"/>
        <v>0</v>
      </c>
      <c r="AG76" s="22">
        <f t="shared" si="22"/>
        <v>1</v>
      </c>
      <c r="AH76" s="22">
        <f t="shared" si="23"/>
        <v>0</v>
      </c>
    </row>
    <row r="77" spans="1:34" s="22" customFormat="1" x14ac:dyDescent="0.25">
      <c r="A77" s="11">
        <v>97</v>
      </c>
      <c r="B77" s="12">
        <v>222</v>
      </c>
      <c r="C77" s="13" t="s">
        <v>74</v>
      </c>
      <c r="D77" s="14" t="s">
        <v>77</v>
      </c>
      <c r="E77" s="15">
        <v>1114</v>
      </c>
      <c r="F77" s="16" t="s">
        <v>72</v>
      </c>
      <c r="G77" s="16">
        <v>73202</v>
      </c>
      <c r="H77" s="17" t="s">
        <v>76</v>
      </c>
      <c r="I77" s="16">
        <v>580490</v>
      </c>
      <c r="J77" s="17" t="s">
        <v>76</v>
      </c>
      <c r="K77" s="18">
        <v>0</v>
      </c>
      <c r="L77" s="19">
        <v>49.85482536</v>
      </c>
      <c r="M77" s="18">
        <v>16.704021560000001</v>
      </c>
      <c r="N77" s="19">
        <v>49.85382062</v>
      </c>
      <c r="O77" s="18">
        <v>16.703240399999999</v>
      </c>
      <c r="P77" s="19">
        <v>49.855829</v>
      </c>
      <c r="Q77" s="20">
        <v>16.70481036</v>
      </c>
      <c r="R77" s="53">
        <f t="shared" si="12"/>
        <v>0.25008055057090139</v>
      </c>
      <c r="S77" s="21">
        <f t="shared" si="24"/>
        <v>0</v>
      </c>
      <c r="T77" s="21">
        <f t="shared" si="14"/>
        <v>0</v>
      </c>
      <c r="U77" s="21">
        <f t="shared" si="15"/>
        <v>0</v>
      </c>
      <c r="Y77" s="23">
        <f t="shared" si="16"/>
        <v>0</v>
      </c>
      <c r="Z77" s="24" t="str">
        <f t="shared" si="17"/>
        <v xml:space="preserve"> </v>
      </c>
      <c r="AA77" s="25" t="s">
        <v>44</v>
      </c>
      <c r="AB77" s="22">
        <f t="shared" si="18"/>
        <v>0</v>
      </c>
      <c r="AC77" s="22">
        <f t="shared" si="19"/>
        <v>0</v>
      </c>
      <c r="AD77" s="22">
        <f t="shared" si="20"/>
        <v>0</v>
      </c>
      <c r="AF77" s="22">
        <f t="shared" si="21"/>
        <v>0</v>
      </c>
      <c r="AG77" s="22">
        <f t="shared" si="22"/>
        <v>1</v>
      </c>
      <c r="AH77" s="22">
        <f t="shared" si="23"/>
        <v>0</v>
      </c>
    </row>
    <row r="78" spans="1:34" s="22" customFormat="1" x14ac:dyDescent="0.25">
      <c r="A78" s="11">
        <v>97</v>
      </c>
      <c r="B78" s="12">
        <v>222</v>
      </c>
      <c r="C78" s="13" t="s">
        <v>74</v>
      </c>
      <c r="D78" s="14" t="s">
        <v>77</v>
      </c>
      <c r="E78" s="15">
        <v>1115</v>
      </c>
      <c r="F78" s="16" t="s">
        <v>72</v>
      </c>
      <c r="G78" s="16">
        <v>73202</v>
      </c>
      <c r="H78" s="17" t="s">
        <v>76</v>
      </c>
      <c r="I78" s="16">
        <v>580490</v>
      </c>
      <c r="J78" s="17" t="s">
        <v>76</v>
      </c>
      <c r="K78" s="18">
        <v>0</v>
      </c>
      <c r="L78" s="19">
        <v>49.856763460000003</v>
      </c>
      <c r="M78" s="18">
        <v>16.705767080000001</v>
      </c>
      <c r="N78" s="19">
        <v>49.855829</v>
      </c>
      <c r="O78" s="18">
        <v>16.70481036</v>
      </c>
      <c r="P78" s="19">
        <v>49.857651730000001</v>
      </c>
      <c r="Q78" s="20">
        <v>16.706836800000001</v>
      </c>
      <c r="R78" s="53">
        <f t="shared" si="12"/>
        <v>0.24936315175929136</v>
      </c>
      <c r="S78" s="21" t="str">
        <f t="shared" si="24"/>
        <v/>
      </c>
      <c r="T78" s="21" t="str">
        <f t="shared" si="14"/>
        <v/>
      </c>
      <c r="U78" s="21" t="str">
        <f t="shared" si="15"/>
        <v/>
      </c>
      <c r="Y78" s="23">
        <f t="shared" si="16"/>
        <v>0</v>
      </c>
      <c r="Z78" s="24" t="str">
        <f t="shared" si="17"/>
        <v xml:space="preserve"> </v>
      </c>
      <c r="AA78" s="25" t="s">
        <v>44</v>
      </c>
      <c r="AB78" s="22">
        <f t="shared" si="18"/>
        <v>0</v>
      </c>
      <c r="AC78" s="22">
        <f t="shared" si="19"/>
        <v>0</v>
      </c>
      <c r="AD78" s="22">
        <f t="shared" si="20"/>
        <v>0</v>
      </c>
      <c r="AF78" s="22">
        <f t="shared" si="21"/>
        <v>0</v>
      </c>
      <c r="AG78" s="22">
        <f t="shared" si="22"/>
        <v>1</v>
      </c>
      <c r="AH78" s="22">
        <f t="shared" si="23"/>
        <v>0</v>
      </c>
    </row>
    <row r="79" spans="1:34" s="22" customFormat="1" x14ac:dyDescent="0.25">
      <c r="A79" s="11"/>
      <c r="B79" s="12"/>
      <c r="C79" s="13"/>
      <c r="D79" s="14"/>
      <c r="E79" s="15"/>
      <c r="F79" s="16"/>
      <c r="G79" s="16"/>
      <c r="H79" s="17"/>
      <c r="I79" s="16"/>
      <c r="J79" s="17"/>
      <c r="K79" s="18"/>
      <c r="L79" s="19"/>
      <c r="M79" s="18"/>
      <c r="N79" s="19"/>
      <c r="O79" s="18"/>
      <c r="P79" s="19"/>
      <c r="Q79" s="20"/>
      <c r="R79" s="53" t="str">
        <f t="shared" si="12"/>
        <v/>
      </c>
      <c r="S79" s="21">
        <f t="shared" si="24"/>
        <v>5767.4579903956528</v>
      </c>
      <c r="T79" s="21">
        <f t="shared" ref="T79:T134" si="25">IF(ISERR(S79),0,S79)</f>
        <v>5767.4579903956528</v>
      </c>
      <c r="U79" s="21" t="str">
        <f t="shared" si="15"/>
        <v/>
      </c>
      <c r="Y79" s="23">
        <f t="shared" si="16"/>
        <v>0</v>
      </c>
      <c r="Z79" s="24" t="str">
        <f t="shared" si="17"/>
        <v xml:space="preserve"> </v>
      </c>
      <c r="AA79" s="25"/>
      <c r="AB79" s="22">
        <f t="shared" si="18"/>
        <v>0</v>
      </c>
      <c r="AC79" s="22">
        <f t="shared" si="19"/>
        <v>0</v>
      </c>
      <c r="AD79" s="22">
        <f t="shared" si="20"/>
        <v>0</v>
      </c>
      <c r="AF79" s="22">
        <f t="shared" si="21"/>
        <v>0</v>
      </c>
      <c r="AG79" s="22">
        <f t="shared" si="22"/>
        <v>0</v>
      </c>
      <c r="AH79" s="22">
        <f t="shared" si="23"/>
        <v>0</v>
      </c>
    </row>
    <row r="80" spans="1:34" s="22" customFormat="1" x14ac:dyDescent="0.25">
      <c r="A80" s="11">
        <v>98</v>
      </c>
      <c r="B80" s="12">
        <v>223</v>
      </c>
      <c r="C80" s="13" t="s">
        <v>74</v>
      </c>
      <c r="D80" s="14" t="s">
        <v>78</v>
      </c>
      <c r="E80" s="15">
        <v>536</v>
      </c>
      <c r="F80" s="16" t="s">
        <v>72</v>
      </c>
      <c r="G80" s="16">
        <v>73202</v>
      </c>
      <c r="H80" s="17" t="s">
        <v>76</v>
      </c>
      <c r="I80" s="16">
        <v>580490</v>
      </c>
      <c r="J80" s="17" t="s">
        <v>76</v>
      </c>
      <c r="K80" s="18">
        <v>-115.1</v>
      </c>
      <c r="L80" s="19">
        <v>49.858394599999997</v>
      </c>
      <c r="M80" s="18">
        <v>16.70814339</v>
      </c>
      <c r="N80" s="19">
        <v>49.857651730000001</v>
      </c>
      <c r="O80" s="18">
        <v>16.706836800000001</v>
      </c>
      <c r="P80" s="19">
        <v>49.859064429999997</v>
      </c>
      <c r="Q80" s="20">
        <v>16.709532840000001</v>
      </c>
      <c r="R80" s="53">
        <f t="shared" ref="R80:R135" si="26">IF(ISBLANK(N80),"",ACOS(COS(RADIANS(90-N80))*COS(RADIANS(90-P80))+SIN(RADIANS(90-N80)) *SIN(RADIANS(90-P80))*COS(RADIANS(O80-Q80)))*6371)</f>
        <v>0.24905303344006113</v>
      </c>
      <c r="S80" s="21">
        <f t="shared" si="24"/>
        <v>0</v>
      </c>
      <c r="T80" s="21">
        <f t="shared" si="25"/>
        <v>0</v>
      </c>
      <c r="U80" s="21">
        <f t="shared" ref="U80:U135" si="27">(IF(R80="","",T80))</f>
        <v>0</v>
      </c>
      <c r="W80" s="23">
        <f>SUM(R80:R87)</f>
        <v>1.9927268663997173</v>
      </c>
      <c r="X80" s="23">
        <f>SUM(U80:U86)</f>
        <v>9.4935297966003418E-5</v>
      </c>
      <c r="Y80" s="23">
        <f t="shared" ref="Y80:Y135" si="28">+W80+X80</f>
        <v>1.9928218016976833</v>
      </c>
      <c r="Z80" s="24" t="str">
        <f t="shared" ref="Z80:Z135" si="29">IF(+Y80&gt;4,"!!!!!!"," ")</f>
        <v xml:space="preserve"> </v>
      </c>
      <c r="AA80" s="25" t="s">
        <v>44</v>
      </c>
      <c r="AB80" s="22">
        <f t="shared" ref="AB80:AB135" si="30">IF(Y80=0,0,1)</f>
        <v>1</v>
      </c>
      <c r="AC80" s="22">
        <f t="shared" ref="AC80:AC135" si="31">IF(AA80="Správa Železnic",1*AB80,0)</f>
        <v>1</v>
      </c>
      <c r="AD80" s="22">
        <f t="shared" ref="AD80:AD135" si="32">IF(AA80="Podnikatelské subjekty",1*AB80,0)</f>
        <v>0</v>
      </c>
      <c r="AF80" s="22">
        <f t="shared" ref="AF80:AF135" si="33">IF(C80="Česká Třebová - Brno",1,0)</f>
        <v>0</v>
      </c>
      <c r="AG80" s="22">
        <f t="shared" ref="AG80:AG135" si="34">IF(AA80="Správa Železnic",1,0)</f>
        <v>1</v>
      </c>
      <c r="AH80" s="22">
        <f t="shared" ref="AH80:AH135" si="35">+AF80*AG80*AB80</f>
        <v>0</v>
      </c>
    </row>
    <row r="81" spans="1:34" s="22" customFormat="1" x14ac:dyDescent="0.25">
      <c r="A81" s="11">
        <v>98</v>
      </c>
      <c r="B81" s="12">
        <v>223</v>
      </c>
      <c r="C81" s="13" t="s">
        <v>74</v>
      </c>
      <c r="D81" s="14" t="s">
        <v>78</v>
      </c>
      <c r="E81" s="15">
        <v>537</v>
      </c>
      <c r="F81" s="16" t="s">
        <v>72</v>
      </c>
      <c r="G81" s="16">
        <v>165182</v>
      </c>
      <c r="H81" s="17" t="s">
        <v>79</v>
      </c>
      <c r="I81" s="16">
        <v>581046</v>
      </c>
      <c r="J81" s="17" t="s">
        <v>79</v>
      </c>
      <c r="K81" s="18">
        <v>-120</v>
      </c>
      <c r="L81" s="19">
        <v>49.859644869999997</v>
      </c>
      <c r="M81" s="18">
        <v>16.711019019999998</v>
      </c>
      <c r="N81" s="19">
        <v>49.859064429999997</v>
      </c>
      <c r="O81" s="18">
        <v>16.709532840000001</v>
      </c>
      <c r="P81" s="19">
        <v>49.860220759999997</v>
      </c>
      <c r="Q81" s="20">
        <v>16.712511119999998</v>
      </c>
      <c r="R81" s="53">
        <f t="shared" si="26"/>
        <v>0.24922155784000366</v>
      </c>
      <c r="S81" s="21">
        <f t="shared" si="24"/>
        <v>0</v>
      </c>
      <c r="T81" s="21">
        <f t="shared" si="25"/>
        <v>0</v>
      </c>
      <c r="U81" s="21">
        <f t="shared" si="27"/>
        <v>0</v>
      </c>
      <c r="Y81" s="23">
        <f t="shared" si="28"/>
        <v>0</v>
      </c>
      <c r="Z81" s="24" t="str">
        <f t="shared" si="29"/>
        <v xml:space="preserve"> </v>
      </c>
      <c r="AA81" s="25" t="s">
        <v>44</v>
      </c>
      <c r="AB81" s="22">
        <f t="shared" si="30"/>
        <v>0</v>
      </c>
      <c r="AC81" s="22">
        <f t="shared" si="31"/>
        <v>0</v>
      </c>
      <c r="AD81" s="22">
        <f t="shared" si="32"/>
        <v>0</v>
      </c>
      <c r="AF81" s="22">
        <f t="shared" si="33"/>
        <v>0</v>
      </c>
      <c r="AG81" s="22">
        <f t="shared" si="34"/>
        <v>1</v>
      </c>
      <c r="AH81" s="22">
        <f t="shared" si="35"/>
        <v>0</v>
      </c>
    </row>
    <row r="82" spans="1:34" s="22" customFormat="1" x14ac:dyDescent="0.25">
      <c r="A82" s="11">
        <v>98</v>
      </c>
      <c r="B82" s="12">
        <v>223</v>
      </c>
      <c r="C82" s="13" t="s">
        <v>74</v>
      </c>
      <c r="D82" s="14" t="s">
        <v>78</v>
      </c>
      <c r="E82" s="15">
        <v>538</v>
      </c>
      <c r="F82" s="16" t="s">
        <v>72</v>
      </c>
      <c r="G82" s="16">
        <v>165182</v>
      </c>
      <c r="H82" s="17" t="s">
        <v>79</v>
      </c>
      <c r="I82" s="16">
        <v>581046</v>
      </c>
      <c r="J82" s="17" t="s">
        <v>79</v>
      </c>
      <c r="K82" s="18">
        <v>-117.8</v>
      </c>
      <c r="L82" s="19">
        <v>49.860803629999999</v>
      </c>
      <c r="M82" s="18">
        <v>16.714010250000001</v>
      </c>
      <c r="N82" s="19">
        <v>49.860220759999997</v>
      </c>
      <c r="O82" s="18">
        <v>16.712511119999998</v>
      </c>
      <c r="P82" s="19">
        <v>49.861388550000001</v>
      </c>
      <c r="Q82" s="20">
        <v>16.715480039999999</v>
      </c>
      <c r="R82" s="53">
        <f t="shared" si="26"/>
        <v>0.24930399686520044</v>
      </c>
      <c r="S82" s="21">
        <f t="shared" si="24"/>
        <v>0</v>
      </c>
      <c r="T82" s="21">
        <f t="shared" si="25"/>
        <v>0</v>
      </c>
      <c r="U82" s="21">
        <f t="shared" si="27"/>
        <v>0</v>
      </c>
      <c r="Y82" s="23">
        <f t="shared" si="28"/>
        <v>0</v>
      </c>
      <c r="Z82" s="24" t="str">
        <f t="shared" si="29"/>
        <v xml:space="preserve"> </v>
      </c>
      <c r="AA82" s="25" t="s">
        <v>44</v>
      </c>
      <c r="AB82" s="22">
        <f t="shared" si="30"/>
        <v>0</v>
      </c>
      <c r="AC82" s="22">
        <f t="shared" si="31"/>
        <v>0</v>
      </c>
      <c r="AD82" s="22">
        <f t="shared" si="32"/>
        <v>0</v>
      </c>
      <c r="AF82" s="22">
        <f t="shared" si="33"/>
        <v>0</v>
      </c>
      <c r="AG82" s="22">
        <f t="shared" si="34"/>
        <v>1</v>
      </c>
      <c r="AH82" s="22">
        <f t="shared" si="35"/>
        <v>0</v>
      </c>
    </row>
    <row r="83" spans="1:34" s="22" customFormat="1" x14ac:dyDescent="0.25">
      <c r="A83" s="11">
        <v>98</v>
      </c>
      <c r="B83" s="12">
        <v>223</v>
      </c>
      <c r="C83" s="13" t="s">
        <v>74</v>
      </c>
      <c r="D83" s="14" t="s">
        <v>78</v>
      </c>
      <c r="E83" s="15">
        <v>539</v>
      </c>
      <c r="F83" s="16" t="s">
        <v>72</v>
      </c>
      <c r="G83" s="16">
        <v>165182</v>
      </c>
      <c r="H83" s="17" t="s">
        <v>79</v>
      </c>
      <c r="I83" s="16">
        <v>581046</v>
      </c>
      <c r="J83" s="17" t="s">
        <v>79</v>
      </c>
      <c r="K83" s="18">
        <v>-118.5</v>
      </c>
      <c r="L83" s="19">
        <v>49.86198255</v>
      </c>
      <c r="M83" s="18">
        <v>16.71694943</v>
      </c>
      <c r="N83" s="19">
        <v>49.861388550000001</v>
      </c>
      <c r="O83" s="18">
        <v>16.715480039999999</v>
      </c>
      <c r="P83" s="19">
        <v>49.86256212</v>
      </c>
      <c r="Q83" s="20">
        <v>16.718447879999999</v>
      </c>
      <c r="R83" s="53">
        <f t="shared" si="26"/>
        <v>0.24956895493936493</v>
      </c>
      <c r="S83" s="21">
        <f t="shared" si="24"/>
        <v>0</v>
      </c>
      <c r="T83" s="21">
        <f t="shared" si="25"/>
        <v>0</v>
      </c>
      <c r="U83" s="21">
        <f t="shared" si="27"/>
        <v>0</v>
      </c>
      <c r="Y83" s="23">
        <f t="shared" si="28"/>
        <v>0</v>
      </c>
      <c r="Z83" s="24" t="str">
        <f t="shared" si="29"/>
        <v xml:space="preserve"> </v>
      </c>
      <c r="AA83" s="25" t="s">
        <v>44</v>
      </c>
      <c r="AB83" s="22">
        <f t="shared" si="30"/>
        <v>0</v>
      </c>
      <c r="AC83" s="22">
        <f t="shared" si="31"/>
        <v>0</v>
      </c>
      <c r="AD83" s="22">
        <f t="shared" si="32"/>
        <v>0</v>
      </c>
      <c r="AF83" s="22">
        <f t="shared" si="33"/>
        <v>0</v>
      </c>
      <c r="AG83" s="22">
        <f t="shared" si="34"/>
        <v>1</v>
      </c>
      <c r="AH83" s="22">
        <f t="shared" si="35"/>
        <v>0</v>
      </c>
    </row>
    <row r="84" spans="1:34" s="22" customFormat="1" x14ac:dyDescent="0.25">
      <c r="A84" s="11">
        <v>98</v>
      </c>
      <c r="B84" s="12">
        <v>223</v>
      </c>
      <c r="C84" s="13" t="s">
        <v>74</v>
      </c>
      <c r="D84" s="14" t="s">
        <v>78</v>
      </c>
      <c r="E84" s="15">
        <v>540</v>
      </c>
      <c r="F84" s="16" t="s">
        <v>72</v>
      </c>
      <c r="G84" s="16">
        <v>165182</v>
      </c>
      <c r="H84" s="17" t="s">
        <v>79</v>
      </c>
      <c r="I84" s="16">
        <v>581046</v>
      </c>
      <c r="J84" s="17" t="s">
        <v>79</v>
      </c>
      <c r="K84" s="18">
        <v>-120.2</v>
      </c>
      <c r="L84" s="19">
        <v>49.863026920000003</v>
      </c>
      <c r="M84" s="18">
        <v>16.720023179999998</v>
      </c>
      <c r="N84" s="19">
        <v>49.86256212</v>
      </c>
      <c r="O84" s="18">
        <v>16.718447879999999</v>
      </c>
      <c r="P84" s="19">
        <v>49.863415289999999</v>
      </c>
      <c r="Q84" s="20">
        <v>16.721652240000001</v>
      </c>
      <c r="R84" s="53">
        <f t="shared" si="26"/>
        <v>0.24850383716668056</v>
      </c>
      <c r="S84" s="21">
        <f t="shared" si="24"/>
        <v>9.4935297966003418E-5</v>
      </c>
      <c r="T84" s="21">
        <f t="shared" si="25"/>
        <v>9.4935297966003418E-5</v>
      </c>
      <c r="U84" s="21">
        <f t="shared" si="27"/>
        <v>9.4935297966003418E-5</v>
      </c>
      <c r="Y84" s="23">
        <f t="shared" si="28"/>
        <v>0</v>
      </c>
      <c r="Z84" s="24" t="str">
        <f t="shared" si="29"/>
        <v xml:space="preserve"> </v>
      </c>
      <c r="AA84" s="25" t="s">
        <v>44</v>
      </c>
      <c r="AB84" s="22">
        <f t="shared" si="30"/>
        <v>0</v>
      </c>
      <c r="AC84" s="22">
        <f t="shared" si="31"/>
        <v>0</v>
      </c>
      <c r="AD84" s="22">
        <f t="shared" si="32"/>
        <v>0</v>
      </c>
      <c r="AF84" s="22">
        <f t="shared" si="33"/>
        <v>0</v>
      </c>
      <c r="AG84" s="22">
        <f t="shared" si="34"/>
        <v>1</v>
      </c>
      <c r="AH84" s="22">
        <f t="shared" si="35"/>
        <v>0</v>
      </c>
    </row>
    <row r="85" spans="1:34" s="22" customFormat="1" x14ac:dyDescent="0.25">
      <c r="A85" s="11">
        <v>98</v>
      </c>
      <c r="B85" s="12">
        <v>223</v>
      </c>
      <c r="C85" s="13" t="s">
        <v>74</v>
      </c>
      <c r="D85" s="14" t="s">
        <v>78</v>
      </c>
      <c r="E85" s="15">
        <v>541</v>
      </c>
      <c r="F85" s="16" t="s">
        <v>72</v>
      </c>
      <c r="G85" s="16">
        <v>165182</v>
      </c>
      <c r="H85" s="17" t="s">
        <v>79</v>
      </c>
      <c r="I85" s="16">
        <v>581046</v>
      </c>
      <c r="J85" s="17" t="s">
        <v>79</v>
      </c>
      <c r="K85" s="18">
        <v>-120.4</v>
      </c>
      <c r="L85" s="19">
        <v>49.86373905</v>
      </c>
      <c r="M85" s="18">
        <v>16.723314739999999</v>
      </c>
      <c r="N85" s="19">
        <v>49.863415289999999</v>
      </c>
      <c r="O85" s="18">
        <v>16.721652240000001</v>
      </c>
      <c r="P85" s="19">
        <v>49.864063899999998</v>
      </c>
      <c r="Q85" s="20">
        <v>16.724982239999999</v>
      </c>
      <c r="R85" s="53">
        <f t="shared" si="26"/>
        <v>0.24934314585426209</v>
      </c>
      <c r="S85" s="21">
        <f t="shared" si="24"/>
        <v>0</v>
      </c>
      <c r="T85" s="21">
        <f t="shared" si="25"/>
        <v>0</v>
      </c>
      <c r="U85" s="21">
        <f t="shared" si="27"/>
        <v>0</v>
      </c>
      <c r="Y85" s="23">
        <f t="shared" si="28"/>
        <v>0</v>
      </c>
      <c r="Z85" s="24" t="str">
        <f t="shared" si="29"/>
        <v xml:space="preserve"> </v>
      </c>
      <c r="AA85" s="25" t="s">
        <v>44</v>
      </c>
      <c r="AB85" s="22">
        <f t="shared" si="30"/>
        <v>0</v>
      </c>
      <c r="AC85" s="22">
        <f t="shared" si="31"/>
        <v>0</v>
      </c>
      <c r="AD85" s="22">
        <f t="shared" si="32"/>
        <v>0</v>
      </c>
      <c r="AF85" s="22">
        <f t="shared" si="33"/>
        <v>0</v>
      </c>
      <c r="AG85" s="22">
        <f t="shared" si="34"/>
        <v>1</v>
      </c>
      <c r="AH85" s="22">
        <f t="shared" si="35"/>
        <v>0</v>
      </c>
    </row>
    <row r="86" spans="1:34" s="22" customFormat="1" x14ac:dyDescent="0.25">
      <c r="A86" s="11">
        <v>98</v>
      </c>
      <c r="B86" s="12">
        <v>223</v>
      </c>
      <c r="C86" s="13" t="s">
        <v>74</v>
      </c>
      <c r="D86" s="14" t="s">
        <v>78</v>
      </c>
      <c r="E86" s="15">
        <v>542</v>
      </c>
      <c r="F86" s="16" t="s">
        <v>72</v>
      </c>
      <c r="G86" s="16">
        <v>165182</v>
      </c>
      <c r="H86" s="17" t="s">
        <v>79</v>
      </c>
      <c r="I86" s="16">
        <v>581046</v>
      </c>
      <c r="J86" s="17" t="s">
        <v>79</v>
      </c>
      <c r="K86" s="18">
        <v>-121.1</v>
      </c>
      <c r="L86" s="19">
        <v>49.864378199999997</v>
      </c>
      <c r="M86" s="18">
        <v>16.726634010000001</v>
      </c>
      <c r="N86" s="19">
        <v>49.864063899999998</v>
      </c>
      <c r="O86" s="18">
        <v>16.724982239999999</v>
      </c>
      <c r="P86" s="19">
        <v>49.86466574</v>
      </c>
      <c r="Q86" s="20">
        <v>16.72833168</v>
      </c>
      <c r="R86" s="53">
        <f t="shared" si="26"/>
        <v>0.24922781403774952</v>
      </c>
      <c r="S86" s="21">
        <f t="shared" si="24"/>
        <v>0</v>
      </c>
      <c r="T86" s="21">
        <f t="shared" si="25"/>
        <v>0</v>
      </c>
      <c r="U86" s="21">
        <f t="shared" si="27"/>
        <v>0</v>
      </c>
      <c r="Y86" s="23">
        <f t="shared" si="28"/>
        <v>0</v>
      </c>
      <c r="Z86" s="24" t="str">
        <f t="shared" si="29"/>
        <v xml:space="preserve"> </v>
      </c>
      <c r="AA86" s="25" t="s">
        <v>44</v>
      </c>
      <c r="AB86" s="22">
        <f t="shared" si="30"/>
        <v>0</v>
      </c>
      <c r="AC86" s="22">
        <f t="shared" si="31"/>
        <v>0</v>
      </c>
      <c r="AD86" s="22">
        <f t="shared" si="32"/>
        <v>0</v>
      </c>
      <c r="AF86" s="22">
        <f t="shared" si="33"/>
        <v>0</v>
      </c>
      <c r="AG86" s="22">
        <f t="shared" si="34"/>
        <v>1</v>
      </c>
      <c r="AH86" s="22">
        <f t="shared" si="35"/>
        <v>0</v>
      </c>
    </row>
    <row r="87" spans="1:34" s="22" customFormat="1" x14ac:dyDescent="0.25">
      <c r="A87" s="11">
        <v>98</v>
      </c>
      <c r="B87" s="12">
        <v>223</v>
      </c>
      <c r="C87" s="13" t="s">
        <v>74</v>
      </c>
      <c r="D87" s="14" t="s">
        <v>78</v>
      </c>
      <c r="E87" s="15">
        <v>543</v>
      </c>
      <c r="F87" s="16" t="s">
        <v>72</v>
      </c>
      <c r="G87" s="16">
        <v>165182</v>
      </c>
      <c r="H87" s="17" t="s">
        <v>79</v>
      </c>
      <c r="I87" s="16">
        <v>581046</v>
      </c>
      <c r="J87" s="17" t="s">
        <v>79</v>
      </c>
      <c r="K87" s="18">
        <v>-122.5</v>
      </c>
      <c r="L87" s="19">
        <v>49.86477507</v>
      </c>
      <c r="M87" s="18">
        <v>16.73005702</v>
      </c>
      <c r="N87" s="19">
        <v>49.86466574</v>
      </c>
      <c r="O87" s="18">
        <v>16.72833168</v>
      </c>
      <c r="P87" s="19">
        <v>49.864771320000003</v>
      </c>
      <c r="Q87" s="20">
        <v>16.731794879999999</v>
      </c>
      <c r="R87" s="53">
        <f t="shared" si="26"/>
        <v>0.24850452625639496</v>
      </c>
      <c r="S87" s="21" t="str">
        <f t="shared" si="24"/>
        <v/>
      </c>
      <c r="T87" s="21" t="str">
        <f t="shared" si="25"/>
        <v/>
      </c>
      <c r="U87" s="21" t="str">
        <f t="shared" si="27"/>
        <v/>
      </c>
      <c r="Y87" s="23">
        <f t="shared" si="28"/>
        <v>0</v>
      </c>
      <c r="Z87" s="24" t="str">
        <f t="shared" si="29"/>
        <v xml:space="preserve"> </v>
      </c>
      <c r="AA87" s="25" t="s">
        <v>44</v>
      </c>
      <c r="AB87" s="22">
        <f t="shared" si="30"/>
        <v>0</v>
      </c>
      <c r="AC87" s="22">
        <f t="shared" si="31"/>
        <v>0</v>
      </c>
      <c r="AD87" s="22">
        <f t="shared" si="32"/>
        <v>0</v>
      </c>
      <c r="AF87" s="22">
        <f t="shared" si="33"/>
        <v>0</v>
      </c>
      <c r="AG87" s="22">
        <f t="shared" si="34"/>
        <v>1</v>
      </c>
      <c r="AH87" s="22">
        <f t="shared" si="35"/>
        <v>0</v>
      </c>
    </row>
    <row r="88" spans="1:34" s="22" customFormat="1" x14ac:dyDescent="0.25">
      <c r="A88" s="11"/>
      <c r="B88" s="12"/>
      <c r="C88" s="13"/>
      <c r="D88" s="14"/>
      <c r="E88" s="15"/>
      <c r="F88" s="16"/>
      <c r="G88" s="16"/>
      <c r="H88" s="17"/>
      <c r="I88" s="16"/>
      <c r="J88" s="17"/>
      <c r="K88" s="18"/>
      <c r="L88" s="19"/>
      <c r="M88" s="18"/>
      <c r="N88" s="19"/>
      <c r="O88" s="18"/>
      <c r="P88" s="19"/>
      <c r="Q88" s="20"/>
      <c r="R88" s="53" t="str">
        <f t="shared" si="26"/>
        <v/>
      </c>
      <c r="S88" s="21">
        <f t="shared" si="24"/>
        <v>5768.9117198125632</v>
      </c>
      <c r="T88" s="21">
        <f t="shared" si="25"/>
        <v>5768.9117198125632</v>
      </c>
      <c r="U88" s="21" t="str">
        <f t="shared" si="27"/>
        <v/>
      </c>
      <c r="Y88" s="23">
        <f t="shared" si="28"/>
        <v>0</v>
      </c>
      <c r="Z88" s="24" t="str">
        <f t="shared" si="29"/>
        <v xml:space="preserve"> </v>
      </c>
      <c r="AA88" s="25"/>
      <c r="AB88" s="22">
        <f t="shared" si="30"/>
        <v>0</v>
      </c>
      <c r="AC88" s="22">
        <f t="shared" si="31"/>
        <v>0</v>
      </c>
      <c r="AD88" s="22">
        <f t="shared" si="32"/>
        <v>0</v>
      </c>
      <c r="AF88" s="22">
        <f t="shared" si="33"/>
        <v>0</v>
      </c>
      <c r="AG88" s="22">
        <f t="shared" si="34"/>
        <v>0</v>
      </c>
      <c r="AH88" s="22">
        <f t="shared" si="35"/>
        <v>0</v>
      </c>
    </row>
    <row r="89" spans="1:34" s="22" customFormat="1" x14ac:dyDescent="0.25">
      <c r="A89" s="11">
        <v>99</v>
      </c>
      <c r="B89" s="12">
        <v>224</v>
      </c>
      <c r="C89" s="13" t="s">
        <v>74</v>
      </c>
      <c r="D89" s="14" t="s">
        <v>80</v>
      </c>
      <c r="E89" s="15">
        <v>544</v>
      </c>
      <c r="F89" s="16" t="s">
        <v>72</v>
      </c>
      <c r="G89" s="16">
        <v>165182</v>
      </c>
      <c r="H89" s="17" t="s">
        <v>79</v>
      </c>
      <c r="I89" s="16">
        <v>581046</v>
      </c>
      <c r="J89" s="17" t="s">
        <v>79</v>
      </c>
      <c r="K89" s="18">
        <v>-120.4</v>
      </c>
      <c r="L89" s="19">
        <v>49.863615230000001</v>
      </c>
      <c r="M89" s="18">
        <v>16.740253150000001</v>
      </c>
      <c r="N89" s="19">
        <v>49.863671019999998</v>
      </c>
      <c r="O89" s="18">
        <v>16.738523279999999</v>
      </c>
      <c r="P89" s="19">
        <v>49.86367207</v>
      </c>
      <c r="Q89" s="20">
        <v>16.74199368</v>
      </c>
      <c r="R89" s="53">
        <f t="shared" si="26"/>
        <v>0.24874856121704636</v>
      </c>
      <c r="S89" s="21">
        <f t="shared" si="24"/>
        <v>0</v>
      </c>
      <c r="T89" s="21">
        <f t="shared" si="25"/>
        <v>0</v>
      </c>
      <c r="U89" s="21">
        <f t="shared" si="27"/>
        <v>0</v>
      </c>
      <c r="W89" s="23">
        <f>SUM(R89:R94)</f>
        <v>1.4945988901048641</v>
      </c>
      <c r="X89" s="23">
        <f>SUM(U89:U93)</f>
        <v>0</v>
      </c>
      <c r="Y89" s="23">
        <f t="shared" si="28"/>
        <v>1.4945988901048641</v>
      </c>
      <c r="Z89" s="24" t="str">
        <f t="shared" si="29"/>
        <v xml:space="preserve"> </v>
      </c>
      <c r="AA89" s="25" t="s">
        <v>44</v>
      </c>
      <c r="AB89" s="22">
        <f t="shared" si="30"/>
        <v>1</v>
      </c>
      <c r="AC89" s="22">
        <f t="shared" si="31"/>
        <v>1</v>
      </c>
      <c r="AD89" s="22">
        <f t="shared" si="32"/>
        <v>0</v>
      </c>
      <c r="AF89" s="22">
        <f t="shared" si="33"/>
        <v>0</v>
      </c>
      <c r="AG89" s="22">
        <f t="shared" si="34"/>
        <v>1</v>
      </c>
      <c r="AH89" s="22">
        <f t="shared" si="35"/>
        <v>0</v>
      </c>
    </row>
    <row r="90" spans="1:34" s="22" customFormat="1" x14ac:dyDescent="0.25">
      <c r="A90" s="11">
        <v>99</v>
      </c>
      <c r="B90" s="12">
        <v>224</v>
      </c>
      <c r="C90" s="13" t="s">
        <v>74</v>
      </c>
      <c r="D90" s="14" t="s">
        <v>80</v>
      </c>
      <c r="E90" s="15">
        <v>545</v>
      </c>
      <c r="F90" s="16" t="s">
        <v>72</v>
      </c>
      <c r="G90" s="16">
        <v>325571</v>
      </c>
      <c r="H90" s="17" t="s">
        <v>81</v>
      </c>
      <c r="I90" s="16">
        <v>536113</v>
      </c>
      <c r="J90" s="17" t="s">
        <v>82</v>
      </c>
      <c r="K90" s="18">
        <v>-123.5</v>
      </c>
      <c r="L90" s="19">
        <v>49.863939019999997</v>
      </c>
      <c r="M90" s="18">
        <v>16.743681200000001</v>
      </c>
      <c r="N90" s="19">
        <v>49.86367207</v>
      </c>
      <c r="O90" s="18">
        <v>16.74199368</v>
      </c>
      <c r="P90" s="19">
        <v>49.86430593</v>
      </c>
      <c r="Q90" s="20">
        <v>16.745315040000001</v>
      </c>
      <c r="R90" s="53">
        <f t="shared" si="26"/>
        <v>0.24827862029349257</v>
      </c>
      <c r="S90" s="21">
        <f t="shared" si="24"/>
        <v>0</v>
      </c>
      <c r="T90" s="21">
        <f t="shared" si="25"/>
        <v>0</v>
      </c>
      <c r="U90" s="21">
        <f t="shared" si="27"/>
        <v>0</v>
      </c>
      <c r="Y90" s="23">
        <f t="shared" si="28"/>
        <v>0</v>
      </c>
      <c r="Z90" s="24" t="str">
        <f t="shared" si="29"/>
        <v xml:space="preserve"> </v>
      </c>
      <c r="AA90" s="25" t="s">
        <v>44</v>
      </c>
      <c r="AB90" s="22">
        <f t="shared" si="30"/>
        <v>0</v>
      </c>
      <c r="AC90" s="22">
        <f t="shared" si="31"/>
        <v>0</v>
      </c>
      <c r="AD90" s="22">
        <f t="shared" si="32"/>
        <v>0</v>
      </c>
      <c r="AF90" s="22">
        <f t="shared" si="33"/>
        <v>0</v>
      </c>
      <c r="AG90" s="22">
        <f t="shared" si="34"/>
        <v>1</v>
      </c>
      <c r="AH90" s="22">
        <f t="shared" si="35"/>
        <v>0</v>
      </c>
    </row>
    <row r="91" spans="1:34" s="22" customFormat="1" x14ac:dyDescent="0.25">
      <c r="A91" s="11">
        <v>99</v>
      </c>
      <c r="B91" s="12">
        <v>224</v>
      </c>
      <c r="C91" s="13" t="s">
        <v>74</v>
      </c>
      <c r="D91" s="14" t="s">
        <v>80</v>
      </c>
      <c r="E91" s="15">
        <v>546</v>
      </c>
      <c r="F91" s="16" t="s">
        <v>72</v>
      </c>
      <c r="G91" s="16">
        <v>325571</v>
      </c>
      <c r="H91" s="17" t="s">
        <v>81</v>
      </c>
      <c r="I91" s="16">
        <v>536113</v>
      </c>
      <c r="J91" s="17" t="s">
        <v>82</v>
      </c>
      <c r="K91" s="18">
        <v>-119.6</v>
      </c>
      <c r="L91" s="19">
        <v>49.86486154</v>
      </c>
      <c r="M91" s="18">
        <v>16.746827199999998</v>
      </c>
      <c r="N91" s="19">
        <v>49.86430593</v>
      </c>
      <c r="O91" s="18">
        <v>16.745315040000001</v>
      </c>
      <c r="P91" s="19">
        <v>49.865450189999997</v>
      </c>
      <c r="Q91" s="20">
        <v>16.748303400000001</v>
      </c>
      <c r="R91" s="53">
        <f t="shared" si="26"/>
        <v>0.24913279693220969</v>
      </c>
      <c r="S91" s="21">
        <f t="shared" si="24"/>
        <v>0</v>
      </c>
      <c r="T91" s="21">
        <f t="shared" si="25"/>
        <v>0</v>
      </c>
      <c r="U91" s="21">
        <f t="shared" si="27"/>
        <v>0</v>
      </c>
      <c r="Y91" s="23">
        <f t="shared" si="28"/>
        <v>0</v>
      </c>
      <c r="Z91" s="24" t="str">
        <f t="shared" si="29"/>
        <v xml:space="preserve"> </v>
      </c>
      <c r="AA91" s="25" t="s">
        <v>44</v>
      </c>
      <c r="AB91" s="22">
        <f t="shared" si="30"/>
        <v>0</v>
      </c>
      <c r="AC91" s="22">
        <f t="shared" si="31"/>
        <v>0</v>
      </c>
      <c r="AD91" s="22">
        <f t="shared" si="32"/>
        <v>0</v>
      </c>
      <c r="AF91" s="22">
        <f t="shared" si="33"/>
        <v>0</v>
      </c>
      <c r="AG91" s="22">
        <f t="shared" si="34"/>
        <v>1</v>
      </c>
      <c r="AH91" s="22">
        <f t="shared" si="35"/>
        <v>0</v>
      </c>
    </row>
    <row r="92" spans="1:34" s="22" customFormat="1" x14ac:dyDescent="0.25">
      <c r="A92" s="11">
        <v>99</v>
      </c>
      <c r="B92" s="12">
        <v>224</v>
      </c>
      <c r="C92" s="13" t="s">
        <v>74</v>
      </c>
      <c r="D92" s="14" t="s">
        <v>80</v>
      </c>
      <c r="E92" s="15">
        <v>547</v>
      </c>
      <c r="F92" s="16" t="s">
        <v>72</v>
      </c>
      <c r="G92" s="16">
        <v>325571</v>
      </c>
      <c r="H92" s="17" t="s">
        <v>81</v>
      </c>
      <c r="I92" s="16">
        <v>536113</v>
      </c>
      <c r="J92" s="17" t="s">
        <v>82</v>
      </c>
      <c r="K92" s="18">
        <v>-118.3</v>
      </c>
      <c r="L92" s="19">
        <v>49.866051200000001</v>
      </c>
      <c r="M92" s="18">
        <v>16.749772740000001</v>
      </c>
      <c r="N92" s="19">
        <v>49.865450189999997</v>
      </c>
      <c r="O92" s="18">
        <v>16.748303400000001</v>
      </c>
      <c r="P92" s="19">
        <v>49.866652199999997</v>
      </c>
      <c r="Q92" s="20">
        <v>16.751242439999999</v>
      </c>
      <c r="R92" s="53">
        <f t="shared" si="26"/>
        <v>0.24947639793606546</v>
      </c>
      <c r="S92" s="21">
        <f t="shared" si="24"/>
        <v>0</v>
      </c>
      <c r="T92" s="21">
        <f t="shared" si="25"/>
        <v>0</v>
      </c>
      <c r="U92" s="21">
        <f t="shared" si="27"/>
        <v>0</v>
      </c>
      <c r="Y92" s="23">
        <f t="shared" si="28"/>
        <v>0</v>
      </c>
      <c r="Z92" s="24" t="str">
        <f t="shared" si="29"/>
        <v xml:space="preserve"> </v>
      </c>
      <c r="AA92" s="25" t="s">
        <v>44</v>
      </c>
      <c r="AB92" s="22">
        <f t="shared" si="30"/>
        <v>0</v>
      </c>
      <c r="AC92" s="22">
        <f t="shared" si="31"/>
        <v>0</v>
      </c>
      <c r="AD92" s="22">
        <f t="shared" si="32"/>
        <v>0</v>
      </c>
      <c r="AF92" s="22">
        <f t="shared" si="33"/>
        <v>0</v>
      </c>
      <c r="AG92" s="22">
        <f t="shared" si="34"/>
        <v>1</v>
      </c>
      <c r="AH92" s="22">
        <f t="shared" si="35"/>
        <v>0</v>
      </c>
    </row>
    <row r="93" spans="1:34" s="22" customFormat="1" x14ac:dyDescent="0.25">
      <c r="A93" s="11">
        <v>99</v>
      </c>
      <c r="B93" s="12">
        <v>224</v>
      </c>
      <c r="C93" s="13" t="s">
        <v>74</v>
      </c>
      <c r="D93" s="14" t="s">
        <v>80</v>
      </c>
      <c r="E93" s="15">
        <v>548</v>
      </c>
      <c r="F93" s="16" t="s">
        <v>72</v>
      </c>
      <c r="G93" s="16">
        <v>165182</v>
      </c>
      <c r="H93" s="17" t="s">
        <v>79</v>
      </c>
      <c r="I93" s="16">
        <v>581046</v>
      </c>
      <c r="J93" s="17" t="s">
        <v>79</v>
      </c>
      <c r="K93" s="18">
        <v>-116.7</v>
      </c>
      <c r="L93" s="19">
        <v>49.867253339999998</v>
      </c>
      <c r="M93" s="18">
        <v>16.752712110000001</v>
      </c>
      <c r="N93" s="19">
        <v>49.866652199999997</v>
      </c>
      <c r="O93" s="18">
        <v>16.751242439999999</v>
      </c>
      <c r="P93" s="19">
        <v>49.867854289999997</v>
      </c>
      <c r="Q93" s="20">
        <v>16.75418148</v>
      </c>
      <c r="R93" s="53">
        <f t="shared" si="26"/>
        <v>0.24947674113771612</v>
      </c>
      <c r="S93" s="21">
        <f t="shared" si="24"/>
        <v>0</v>
      </c>
      <c r="T93" s="21">
        <f t="shared" si="25"/>
        <v>0</v>
      </c>
      <c r="U93" s="21">
        <f t="shared" si="27"/>
        <v>0</v>
      </c>
      <c r="Y93" s="23">
        <f t="shared" si="28"/>
        <v>0</v>
      </c>
      <c r="Z93" s="24" t="str">
        <f t="shared" si="29"/>
        <v xml:space="preserve"> </v>
      </c>
      <c r="AA93" s="25" t="s">
        <v>44</v>
      </c>
      <c r="AB93" s="22">
        <f t="shared" si="30"/>
        <v>0</v>
      </c>
      <c r="AC93" s="22">
        <f t="shared" si="31"/>
        <v>0</v>
      </c>
      <c r="AD93" s="22">
        <f t="shared" si="32"/>
        <v>0</v>
      </c>
      <c r="AF93" s="22">
        <f t="shared" si="33"/>
        <v>0</v>
      </c>
      <c r="AG93" s="22">
        <f t="shared" si="34"/>
        <v>1</v>
      </c>
      <c r="AH93" s="22">
        <f t="shared" si="35"/>
        <v>0</v>
      </c>
    </row>
    <row r="94" spans="1:34" s="22" customFormat="1" x14ac:dyDescent="0.25">
      <c r="A94" s="11">
        <v>99</v>
      </c>
      <c r="B94" s="12">
        <v>224</v>
      </c>
      <c r="C94" s="13" t="s">
        <v>74</v>
      </c>
      <c r="D94" s="14" t="s">
        <v>80</v>
      </c>
      <c r="E94" s="15">
        <v>549</v>
      </c>
      <c r="F94" s="16" t="s">
        <v>72</v>
      </c>
      <c r="G94" s="16">
        <v>165182</v>
      </c>
      <c r="H94" s="17" t="s">
        <v>79</v>
      </c>
      <c r="I94" s="16">
        <v>581046</v>
      </c>
      <c r="J94" s="17" t="s">
        <v>79</v>
      </c>
      <c r="K94" s="18">
        <v>-117.5</v>
      </c>
      <c r="L94" s="19">
        <v>49.868455269999998</v>
      </c>
      <c r="M94" s="18">
        <v>16.755651180000001</v>
      </c>
      <c r="N94" s="19">
        <v>49.867854289999997</v>
      </c>
      <c r="O94" s="18">
        <v>16.75418148</v>
      </c>
      <c r="P94" s="19">
        <v>49.869056239999999</v>
      </c>
      <c r="Q94" s="20">
        <v>16.757120879999999</v>
      </c>
      <c r="R94" s="53">
        <f t="shared" si="26"/>
        <v>0.24948577258833393</v>
      </c>
      <c r="S94" s="21" t="str">
        <f t="shared" si="24"/>
        <v/>
      </c>
      <c r="T94" s="21" t="str">
        <f t="shared" si="25"/>
        <v/>
      </c>
      <c r="U94" s="21" t="str">
        <f t="shared" si="27"/>
        <v/>
      </c>
      <c r="Y94" s="23">
        <f t="shared" si="28"/>
        <v>0</v>
      </c>
      <c r="Z94" s="24" t="str">
        <f t="shared" si="29"/>
        <v xml:space="preserve"> </v>
      </c>
      <c r="AA94" s="25" t="s">
        <v>44</v>
      </c>
      <c r="AB94" s="22">
        <f t="shared" si="30"/>
        <v>0</v>
      </c>
      <c r="AC94" s="22">
        <f t="shared" si="31"/>
        <v>0</v>
      </c>
      <c r="AD94" s="22">
        <f t="shared" si="32"/>
        <v>0</v>
      </c>
      <c r="AF94" s="22">
        <f t="shared" si="33"/>
        <v>0</v>
      </c>
      <c r="AG94" s="22">
        <f t="shared" si="34"/>
        <v>1</v>
      </c>
      <c r="AH94" s="22">
        <f t="shared" si="35"/>
        <v>0</v>
      </c>
    </row>
    <row r="95" spans="1:34" s="22" customFormat="1" x14ac:dyDescent="0.25">
      <c r="A95" s="11"/>
      <c r="B95" s="12"/>
      <c r="C95" s="13"/>
      <c r="D95" s="14"/>
      <c r="E95" s="15"/>
      <c r="F95" s="16"/>
      <c r="G95" s="16"/>
      <c r="H95" s="17"/>
      <c r="I95" s="16"/>
      <c r="J95" s="17"/>
      <c r="K95" s="18"/>
      <c r="L95" s="19"/>
      <c r="M95" s="18"/>
      <c r="N95" s="19"/>
      <c r="O95" s="18"/>
      <c r="P95" s="19"/>
      <c r="Q95" s="20"/>
      <c r="R95" s="53" t="str">
        <f t="shared" si="26"/>
        <v/>
      </c>
      <c r="S95" s="21">
        <f t="shared" si="24"/>
        <v>5770.3602110784541</v>
      </c>
      <c r="T95" s="21">
        <f t="shared" si="25"/>
        <v>5770.3602110784541</v>
      </c>
      <c r="U95" s="21" t="str">
        <f t="shared" si="27"/>
        <v/>
      </c>
      <c r="Y95" s="23">
        <f t="shared" si="28"/>
        <v>0</v>
      </c>
      <c r="Z95" s="24" t="str">
        <f t="shared" si="29"/>
        <v xml:space="preserve"> </v>
      </c>
      <c r="AA95" s="25"/>
      <c r="AB95" s="22">
        <f t="shared" si="30"/>
        <v>0</v>
      </c>
      <c r="AC95" s="22">
        <f t="shared" si="31"/>
        <v>0</v>
      </c>
      <c r="AD95" s="22">
        <f t="shared" si="32"/>
        <v>0</v>
      </c>
      <c r="AF95" s="22">
        <f t="shared" si="33"/>
        <v>0</v>
      </c>
      <c r="AG95" s="22">
        <f t="shared" si="34"/>
        <v>0</v>
      </c>
      <c r="AH95" s="22">
        <f t="shared" si="35"/>
        <v>0</v>
      </c>
    </row>
    <row r="96" spans="1:34" s="22" customFormat="1" x14ac:dyDescent="0.25">
      <c r="A96" s="11">
        <v>100</v>
      </c>
      <c r="B96" s="12">
        <v>225</v>
      </c>
      <c r="C96" s="13" t="s">
        <v>74</v>
      </c>
      <c r="D96" s="14" t="s">
        <v>83</v>
      </c>
      <c r="E96" s="15">
        <v>550</v>
      </c>
      <c r="F96" s="16" t="s">
        <v>72</v>
      </c>
      <c r="G96" s="16">
        <v>165182</v>
      </c>
      <c r="H96" s="17" t="s">
        <v>79</v>
      </c>
      <c r="I96" s="16">
        <v>581046</v>
      </c>
      <c r="J96" s="17" t="s">
        <v>79</v>
      </c>
      <c r="K96" s="18">
        <v>-114.3</v>
      </c>
      <c r="L96" s="19">
        <v>49.872030189999997</v>
      </c>
      <c r="M96" s="18">
        <v>16.764498419999999</v>
      </c>
      <c r="N96" s="19">
        <v>49.871459919999999</v>
      </c>
      <c r="O96" s="18">
        <v>16.763000040000001</v>
      </c>
      <c r="P96" s="19">
        <v>49.87251723</v>
      </c>
      <c r="Q96" s="20">
        <v>16.766060400000001</v>
      </c>
      <c r="R96" s="53">
        <f t="shared" si="26"/>
        <v>0.24884430452978701</v>
      </c>
      <c r="S96" s="21">
        <f t="shared" si="24"/>
        <v>0</v>
      </c>
      <c r="T96" s="21">
        <f t="shared" si="25"/>
        <v>0</v>
      </c>
      <c r="U96" s="21">
        <f t="shared" si="27"/>
        <v>0</v>
      </c>
      <c r="W96" s="23">
        <f>SUM(R96:R98)</f>
        <v>0.74682980396667231</v>
      </c>
      <c r="X96" s="23">
        <f>SUM(U96:U97)</f>
        <v>0</v>
      </c>
      <c r="Y96" s="23">
        <f t="shared" si="28"/>
        <v>0.74682980396667231</v>
      </c>
      <c r="Z96" s="24" t="str">
        <f t="shared" si="29"/>
        <v xml:space="preserve"> </v>
      </c>
      <c r="AA96" s="25" t="s">
        <v>44</v>
      </c>
      <c r="AB96" s="22">
        <f t="shared" si="30"/>
        <v>1</v>
      </c>
      <c r="AC96" s="22">
        <f t="shared" si="31"/>
        <v>1</v>
      </c>
      <c r="AD96" s="22">
        <f t="shared" si="32"/>
        <v>0</v>
      </c>
      <c r="AF96" s="22">
        <f t="shared" si="33"/>
        <v>0</v>
      </c>
      <c r="AG96" s="22">
        <f t="shared" si="34"/>
        <v>1</v>
      </c>
      <c r="AH96" s="22">
        <f t="shared" si="35"/>
        <v>0</v>
      </c>
    </row>
    <row r="97" spans="1:34" s="22" customFormat="1" x14ac:dyDescent="0.25">
      <c r="A97" s="11">
        <v>100</v>
      </c>
      <c r="B97" s="12">
        <v>225</v>
      </c>
      <c r="C97" s="13" t="s">
        <v>74</v>
      </c>
      <c r="D97" s="14" t="s">
        <v>83</v>
      </c>
      <c r="E97" s="15">
        <v>551</v>
      </c>
      <c r="F97" s="16" t="s">
        <v>72</v>
      </c>
      <c r="G97" s="16">
        <v>50415</v>
      </c>
      <c r="H97" s="17" t="s">
        <v>82</v>
      </c>
      <c r="I97" s="16">
        <v>536113</v>
      </c>
      <c r="J97" s="17" t="s">
        <v>82</v>
      </c>
      <c r="K97" s="18">
        <v>-118.7</v>
      </c>
      <c r="L97" s="19">
        <v>49.872780579999997</v>
      </c>
      <c r="M97" s="18">
        <v>16.76775301</v>
      </c>
      <c r="N97" s="19">
        <v>49.87251723</v>
      </c>
      <c r="O97" s="18">
        <v>16.766060400000001</v>
      </c>
      <c r="P97" s="19">
        <v>49.872923610000001</v>
      </c>
      <c r="Q97" s="20">
        <v>16.76947032</v>
      </c>
      <c r="R97" s="53">
        <f t="shared" si="26"/>
        <v>0.24851052850251754</v>
      </c>
      <c r="S97" s="21">
        <f t="shared" si="24"/>
        <v>0</v>
      </c>
      <c r="T97" s="21">
        <f t="shared" si="25"/>
        <v>0</v>
      </c>
      <c r="U97" s="21">
        <f t="shared" si="27"/>
        <v>0</v>
      </c>
      <c r="Y97" s="23">
        <f t="shared" si="28"/>
        <v>0</v>
      </c>
      <c r="Z97" s="24" t="str">
        <f t="shared" si="29"/>
        <v xml:space="preserve"> </v>
      </c>
      <c r="AA97" s="25" t="s">
        <v>44</v>
      </c>
      <c r="AB97" s="22">
        <f t="shared" si="30"/>
        <v>0</v>
      </c>
      <c r="AC97" s="22">
        <f t="shared" si="31"/>
        <v>0</v>
      </c>
      <c r="AD97" s="22">
        <f t="shared" si="32"/>
        <v>0</v>
      </c>
      <c r="AF97" s="22">
        <f t="shared" si="33"/>
        <v>0</v>
      </c>
      <c r="AG97" s="22">
        <f t="shared" si="34"/>
        <v>1</v>
      </c>
      <c r="AH97" s="22">
        <f t="shared" si="35"/>
        <v>0</v>
      </c>
    </row>
    <row r="98" spans="1:34" s="22" customFormat="1" x14ac:dyDescent="0.25">
      <c r="A98" s="11">
        <v>100</v>
      </c>
      <c r="B98" s="12">
        <v>225</v>
      </c>
      <c r="C98" s="13" t="s">
        <v>74</v>
      </c>
      <c r="D98" s="14" t="s">
        <v>83</v>
      </c>
      <c r="E98" s="15">
        <v>552</v>
      </c>
      <c r="F98" s="16" t="s">
        <v>72</v>
      </c>
      <c r="G98" s="16">
        <v>46159</v>
      </c>
      <c r="H98" s="17" t="s">
        <v>83</v>
      </c>
      <c r="I98" s="16">
        <v>535885</v>
      </c>
      <c r="J98" s="17" t="s">
        <v>83</v>
      </c>
      <c r="K98" s="18">
        <v>-122.7</v>
      </c>
      <c r="L98" s="19">
        <v>49.872923520000001</v>
      </c>
      <c r="M98" s="18">
        <v>16.771184739999999</v>
      </c>
      <c r="N98" s="19">
        <v>49.872923610000001</v>
      </c>
      <c r="O98" s="18">
        <v>16.76947032</v>
      </c>
      <c r="P98" s="19">
        <v>49.872921640000001</v>
      </c>
      <c r="Q98" s="20">
        <v>16.772951519999999</v>
      </c>
      <c r="R98" s="53">
        <f t="shared" si="26"/>
        <v>0.24947497093436777</v>
      </c>
      <c r="S98" s="21" t="str">
        <f t="shared" si="24"/>
        <v/>
      </c>
      <c r="T98" s="21" t="str">
        <f t="shared" si="25"/>
        <v/>
      </c>
      <c r="U98" s="21" t="str">
        <f t="shared" si="27"/>
        <v/>
      </c>
      <c r="Y98" s="23">
        <f t="shared" si="28"/>
        <v>0</v>
      </c>
      <c r="Z98" s="24" t="str">
        <f t="shared" si="29"/>
        <v xml:space="preserve"> </v>
      </c>
      <c r="AA98" s="25" t="s">
        <v>44</v>
      </c>
      <c r="AB98" s="22">
        <f t="shared" si="30"/>
        <v>0</v>
      </c>
      <c r="AC98" s="22">
        <f t="shared" si="31"/>
        <v>0</v>
      </c>
      <c r="AD98" s="22">
        <f t="shared" si="32"/>
        <v>0</v>
      </c>
      <c r="AF98" s="22">
        <f t="shared" si="33"/>
        <v>0</v>
      </c>
      <c r="AG98" s="22">
        <f t="shared" si="34"/>
        <v>1</v>
      </c>
      <c r="AH98" s="22">
        <f t="shared" si="35"/>
        <v>0</v>
      </c>
    </row>
    <row r="99" spans="1:34" s="22" customFormat="1" x14ac:dyDescent="0.25">
      <c r="A99" s="11"/>
      <c r="B99" s="12"/>
      <c r="C99" s="13"/>
      <c r="D99" s="14"/>
      <c r="E99" s="15"/>
      <c r="F99" s="16"/>
      <c r="G99" s="16"/>
      <c r="H99" s="17"/>
      <c r="I99" s="16"/>
      <c r="J99" s="17"/>
      <c r="K99" s="18"/>
      <c r="L99" s="19"/>
      <c r="M99" s="18"/>
      <c r="N99" s="19"/>
      <c r="O99" s="18"/>
      <c r="P99" s="19"/>
      <c r="Q99" s="20"/>
      <c r="R99" s="53" t="str">
        <f t="shared" si="26"/>
        <v/>
      </c>
      <c r="S99" s="21">
        <f t="shared" si="24"/>
        <v>5770.7728968693409</v>
      </c>
      <c r="T99" s="21">
        <f t="shared" si="25"/>
        <v>5770.7728968693409</v>
      </c>
      <c r="U99" s="21" t="str">
        <f t="shared" si="27"/>
        <v/>
      </c>
      <c r="Y99" s="23">
        <f t="shared" si="28"/>
        <v>0</v>
      </c>
      <c r="Z99" s="24" t="str">
        <f t="shared" si="29"/>
        <v xml:space="preserve"> </v>
      </c>
      <c r="AA99" s="25"/>
      <c r="AB99" s="22">
        <f t="shared" si="30"/>
        <v>0</v>
      </c>
      <c r="AC99" s="22">
        <f t="shared" si="31"/>
        <v>0</v>
      </c>
      <c r="AD99" s="22">
        <f t="shared" si="32"/>
        <v>0</v>
      </c>
      <c r="AF99" s="22">
        <f t="shared" si="33"/>
        <v>0</v>
      </c>
      <c r="AG99" s="22">
        <f t="shared" si="34"/>
        <v>0</v>
      </c>
      <c r="AH99" s="22">
        <f t="shared" si="35"/>
        <v>0</v>
      </c>
    </row>
    <row r="100" spans="1:34" s="22" customFormat="1" x14ac:dyDescent="0.25">
      <c r="A100" s="11">
        <v>101</v>
      </c>
      <c r="B100" s="12">
        <v>226</v>
      </c>
      <c r="C100" s="13" t="s">
        <v>74</v>
      </c>
      <c r="D100" s="14" t="s">
        <v>84</v>
      </c>
      <c r="E100" s="15">
        <v>553</v>
      </c>
      <c r="F100" s="16" t="s">
        <v>72</v>
      </c>
      <c r="G100" s="16">
        <v>46159</v>
      </c>
      <c r="H100" s="17" t="s">
        <v>83</v>
      </c>
      <c r="I100" s="16">
        <v>535885</v>
      </c>
      <c r="J100" s="17" t="s">
        <v>83</v>
      </c>
      <c r="K100" s="18">
        <v>-120.6</v>
      </c>
      <c r="L100" s="19">
        <v>49.873006369999999</v>
      </c>
      <c r="M100" s="18">
        <v>16.774696330000001</v>
      </c>
      <c r="N100" s="19">
        <v>49.872921640000001</v>
      </c>
      <c r="O100" s="18">
        <v>16.772951519999999</v>
      </c>
      <c r="P100" s="19">
        <v>49.873133930000002</v>
      </c>
      <c r="Q100" s="20">
        <v>16.77641508</v>
      </c>
      <c r="R100" s="53">
        <f t="shared" si="26"/>
        <v>0.24933013302202633</v>
      </c>
      <c r="S100" s="21">
        <f t="shared" si="24"/>
        <v>0</v>
      </c>
      <c r="T100" s="21">
        <f t="shared" si="25"/>
        <v>0</v>
      </c>
      <c r="U100" s="21">
        <f t="shared" si="27"/>
        <v>0</v>
      </c>
      <c r="W100" s="23">
        <f>SUM(R100:R104)</f>
        <v>1.2422944609925459</v>
      </c>
      <c r="X100" s="23">
        <f>SUM(U100:U103)</f>
        <v>9.4935297966003418E-5</v>
      </c>
      <c r="Y100" s="23">
        <f t="shared" si="28"/>
        <v>1.2423893962905119</v>
      </c>
      <c r="Z100" s="24" t="str">
        <f t="shared" si="29"/>
        <v xml:space="preserve"> </v>
      </c>
      <c r="AA100" s="25" t="s">
        <v>44</v>
      </c>
      <c r="AB100" s="22">
        <f t="shared" si="30"/>
        <v>1</v>
      </c>
      <c r="AC100" s="22">
        <f t="shared" si="31"/>
        <v>1</v>
      </c>
      <c r="AD100" s="22">
        <f t="shared" si="32"/>
        <v>0</v>
      </c>
      <c r="AF100" s="22">
        <f t="shared" si="33"/>
        <v>0</v>
      </c>
      <c r="AG100" s="22">
        <f t="shared" si="34"/>
        <v>1</v>
      </c>
      <c r="AH100" s="22">
        <f t="shared" si="35"/>
        <v>0</v>
      </c>
    </row>
    <row r="101" spans="1:34" s="22" customFormat="1" x14ac:dyDescent="0.25">
      <c r="A101" s="11">
        <v>101</v>
      </c>
      <c r="B101" s="12">
        <v>226</v>
      </c>
      <c r="C101" s="13" t="s">
        <v>74</v>
      </c>
      <c r="D101" s="14" t="s">
        <v>84</v>
      </c>
      <c r="E101" s="15">
        <v>554</v>
      </c>
      <c r="F101" s="16" t="s">
        <v>72</v>
      </c>
      <c r="G101" s="16">
        <v>46159</v>
      </c>
      <c r="H101" s="17" t="s">
        <v>83</v>
      </c>
      <c r="I101" s="16">
        <v>535885</v>
      </c>
      <c r="J101" s="17" t="s">
        <v>83</v>
      </c>
      <c r="K101" s="18">
        <v>-128.30000000000001</v>
      </c>
      <c r="L101" s="19">
        <v>49.873306409999998</v>
      </c>
      <c r="M101" s="18">
        <v>16.77836697</v>
      </c>
      <c r="N101" s="19">
        <v>49.873133930000002</v>
      </c>
      <c r="O101" s="18">
        <v>16.77641508</v>
      </c>
      <c r="P101" s="19">
        <v>49.873424640000003</v>
      </c>
      <c r="Q101" s="20">
        <v>16.779868919999998</v>
      </c>
      <c r="R101" s="53">
        <f t="shared" si="26"/>
        <v>0.24961427277742954</v>
      </c>
      <c r="S101" s="21">
        <f t="shared" si="24"/>
        <v>0</v>
      </c>
      <c r="T101" s="21">
        <f t="shared" si="25"/>
        <v>0</v>
      </c>
      <c r="U101" s="21">
        <f t="shared" si="27"/>
        <v>0</v>
      </c>
      <c r="Y101" s="23">
        <f t="shared" si="28"/>
        <v>0</v>
      </c>
      <c r="Z101" s="24" t="str">
        <f t="shared" si="29"/>
        <v xml:space="preserve"> </v>
      </c>
      <c r="AA101" s="25" t="s">
        <v>44</v>
      </c>
      <c r="AB101" s="22">
        <f t="shared" si="30"/>
        <v>0</v>
      </c>
      <c r="AC101" s="22">
        <f t="shared" si="31"/>
        <v>0</v>
      </c>
      <c r="AD101" s="22">
        <f t="shared" si="32"/>
        <v>0</v>
      </c>
      <c r="AF101" s="22">
        <f t="shared" si="33"/>
        <v>0</v>
      </c>
      <c r="AG101" s="22">
        <f t="shared" si="34"/>
        <v>1</v>
      </c>
      <c r="AH101" s="22">
        <f t="shared" si="35"/>
        <v>0</v>
      </c>
    </row>
    <row r="102" spans="1:34" s="22" customFormat="1" x14ac:dyDescent="0.25">
      <c r="A102" s="11">
        <v>101</v>
      </c>
      <c r="B102" s="12">
        <v>226</v>
      </c>
      <c r="C102" s="13" t="s">
        <v>74</v>
      </c>
      <c r="D102" s="14" t="s">
        <v>84</v>
      </c>
      <c r="E102" s="15">
        <v>555</v>
      </c>
      <c r="F102" s="16" t="s">
        <v>72</v>
      </c>
      <c r="G102" s="16">
        <v>50415</v>
      </c>
      <c r="H102" s="17" t="s">
        <v>82</v>
      </c>
      <c r="I102" s="16">
        <v>536113</v>
      </c>
      <c r="J102" s="17" t="s">
        <v>82</v>
      </c>
      <c r="K102" s="18">
        <v>-130.30000000000001</v>
      </c>
      <c r="L102" s="19">
        <v>49.873432520000001</v>
      </c>
      <c r="M102" s="18">
        <v>16.781586770000001</v>
      </c>
      <c r="N102" s="19">
        <v>49.873424640000003</v>
      </c>
      <c r="O102" s="18">
        <v>16.779868919999998</v>
      </c>
      <c r="P102" s="19">
        <v>49.87325585</v>
      </c>
      <c r="Q102" s="20">
        <v>16.783300440000001</v>
      </c>
      <c r="R102" s="53">
        <f t="shared" si="26"/>
        <v>0.24662768900536203</v>
      </c>
      <c r="S102" s="21">
        <f t="shared" si="24"/>
        <v>9.4935297966003418E-5</v>
      </c>
      <c r="T102" s="21">
        <f t="shared" si="25"/>
        <v>9.4935297966003418E-5</v>
      </c>
      <c r="U102" s="21">
        <f t="shared" si="27"/>
        <v>9.4935297966003418E-5</v>
      </c>
      <c r="Y102" s="23">
        <f t="shared" si="28"/>
        <v>0</v>
      </c>
      <c r="Z102" s="24" t="str">
        <f t="shared" si="29"/>
        <v xml:space="preserve"> </v>
      </c>
      <c r="AA102" s="25" t="s">
        <v>44</v>
      </c>
      <c r="AB102" s="22">
        <f t="shared" si="30"/>
        <v>0</v>
      </c>
      <c r="AC102" s="22">
        <f t="shared" si="31"/>
        <v>0</v>
      </c>
      <c r="AD102" s="22">
        <f t="shared" si="32"/>
        <v>0</v>
      </c>
      <c r="AF102" s="22">
        <f t="shared" si="33"/>
        <v>0</v>
      </c>
      <c r="AG102" s="22">
        <f t="shared" si="34"/>
        <v>1</v>
      </c>
      <c r="AH102" s="22">
        <f t="shared" si="35"/>
        <v>0</v>
      </c>
    </row>
    <row r="103" spans="1:34" s="22" customFormat="1" x14ac:dyDescent="0.25">
      <c r="A103" s="11">
        <v>101</v>
      </c>
      <c r="B103" s="12">
        <v>226</v>
      </c>
      <c r="C103" s="13" t="s">
        <v>74</v>
      </c>
      <c r="D103" s="14" t="s">
        <v>84</v>
      </c>
      <c r="E103" s="15">
        <v>556</v>
      </c>
      <c r="F103" s="16" t="s">
        <v>72</v>
      </c>
      <c r="G103" s="16">
        <v>46159</v>
      </c>
      <c r="H103" s="17" t="s">
        <v>83</v>
      </c>
      <c r="I103" s="16">
        <v>535885</v>
      </c>
      <c r="J103" s="17" t="s">
        <v>83</v>
      </c>
      <c r="K103" s="18">
        <v>-128.5</v>
      </c>
      <c r="L103" s="19">
        <v>49.872759049999999</v>
      </c>
      <c r="M103" s="18">
        <v>16.78485817</v>
      </c>
      <c r="N103" s="19">
        <v>49.87325585</v>
      </c>
      <c r="O103" s="18">
        <v>16.783300440000001</v>
      </c>
      <c r="P103" s="19">
        <v>49.872130110000001</v>
      </c>
      <c r="Q103" s="20">
        <v>16.78628016</v>
      </c>
      <c r="R103" s="53">
        <f t="shared" si="26"/>
        <v>0.24752312219423644</v>
      </c>
      <c r="S103" s="21">
        <f t="shared" si="24"/>
        <v>0</v>
      </c>
      <c r="T103" s="21">
        <f t="shared" si="25"/>
        <v>0</v>
      </c>
      <c r="U103" s="21">
        <f t="shared" si="27"/>
        <v>0</v>
      </c>
      <c r="Y103" s="23">
        <f t="shared" si="28"/>
        <v>0</v>
      </c>
      <c r="Z103" s="24" t="str">
        <f t="shared" si="29"/>
        <v xml:space="preserve"> </v>
      </c>
      <c r="AA103" s="25" t="s">
        <v>44</v>
      </c>
      <c r="AB103" s="22">
        <f t="shared" si="30"/>
        <v>0</v>
      </c>
      <c r="AC103" s="22">
        <f t="shared" si="31"/>
        <v>0</v>
      </c>
      <c r="AD103" s="22">
        <f t="shared" si="32"/>
        <v>0</v>
      </c>
      <c r="AF103" s="22">
        <f t="shared" si="33"/>
        <v>0</v>
      </c>
      <c r="AG103" s="22">
        <f t="shared" si="34"/>
        <v>1</v>
      </c>
      <c r="AH103" s="22">
        <f t="shared" si="35"/>
        <v>0</v>
      </c>
    </row>
    <row r="104" spans="1:34" s="22" customFormat="1" x14ac:dyDescent="0.25">
      <c r="A104" s="11">
        <v>101</v>
      </c>
      <c r="B104" s="12">
        <v>226</v>
      </c>
      <c r="C104" s="13" t="s">
        <v>74</v>
      </c>
      <c r="D104" s="14" t="s">
        <v>84</v>
      </c>
      <c r="E104" s="15">
        <v>557</v>
      </c>
      <c r="F104" s="16" t="s">
        <v>72</v>
      </c>
      <c r="G104" s="16">
        <v>46159</v>
      </c>
      <c r="H104" s="17" t="s">
        <v>83</v>
      </c>
      <c r="I104" s="16">
        <v>535885</v>
      </c>
      <c r="J104" s="17" t="s">
        <v>83</v>
      </c>
      <c r="K104" s="18">
        <v>-126.5</v>
      </c>
      <c r="L104" s="19">
        <v>49.871466730000002</v>
      </c>
      <c r="M104" s="18">
        <v>16.787465699999998</v>
      </c>
      <c r="N104" s="19">
        <v>49.872130110000001</v>
      </c>
      <c r="O104" s="18">
        <v>16.78628016</v>
      </c>
      <c r="P104" s="19">
        <v>49.870660950000001</v>
      </c>
      <c r="Q104" s="20">
        <v>16.788906000000001</v>
      </c>
      <c r="R104" s="53">
        <f t="shared" si="26"/>
        <v>0.24919924399349158</v>
      </c>
      <c r="S104" s="21" t="e">
        <f>IF(ISBLANK(#REF!),"",ACOS(COS(RADIANS(90-#REF!))*COS(RADIANS(90-P104))+SIN(RADIANS(90-#REF!)) *SIN(RADIANS(90-P104))*COS(RADIANS(#REF!-Q104)))*6371)</f>
        <v>#REF!</v>
      </c>
      <c r="T104" s="21">
        <f t="shared" si="25"/>
        <v>0</v>
      </c>
      <c r="U104" s="21">
        <f t="shared" si="27"/>
        <v>0</v>
      </c>
      <c r="Y104" s="23">
        <f t="shared" si="28"/>
        <v>0</v>
      </c>
      <c r="Z104" s="24" t="str">
        <f t="shared" si="29"/>
        <v xml:space="preserve"> </v>
      </c>
      <c r="AA104" s="25" t="s">
        <v>44</v>
      </c>
      <c r="AB104" s="22">
        <f t="shared" si="30"/>
        <v>0</v>
      </c>
      <c r="AC104" s="22">
        <f t="shared" si="31"/>
        <v>0</v>
      </c>
      <c r="AD104" s="22">
        <f t="shared" si="32"/>
        <v>0</v>
      </c>
      <c r="AF104" s="22">
        <f t="shared" si="33"/>
        <v>0</v>
      </c>
      <c r="AG104" s="22">
        <f t="shared" si="34"/>
        <v>1</v>
      </c>
      <c r="AH104" s="22">
        <f t="shared" si="35"/>
        <v>0</v>
      </c>
    </row>
    <row r="105" spans="1:34" s="22" customFormat="1" x14ac:dyDescent="0.25">
      <c r="A105" s="11"/>
      <c r="B105" s="12"/>
      <c r="C105" s="13"/>
      <c r="D105" s="14"/>
      <c r="E105" s="15"/>
      <c r="F105" s="16"/>
      <c r="G105" s="16"/>
      <c r="H105" s="17"/>
      <c r="I105" s="16"/>
      <c r="J105" s="17"/>
      <c r="K105" s="18"/>
      <c r="L105" s="19"/>
      <c r="M105" s="18"/>
      <c r="N105" s="19"/>
      <c r="O105" s="18"/>
      <c r="P105" s="19"/>
      <c r="Q105" s="20"/>
      <c r="R105" s="53" t="str">
        <f t="shared" si="26"/>
        <v/>
      </c>
      <c r="S105" s="21">
        <f t="shared" si="24"/>
        <v>5770.782994943891</v>
      </c>
      <c r="T105" s="21">
        <f t="shared" si="25"/>
        <v>5770.782994943891</v>
      </c>
      <c r="U105" s="21" t="str">
        <f t="shared" si="27"/>
        <v/>
      </c>
      <c r="Y105" s="23">
        <f t="shared" si="28"/>
        <v>0</v>
      </c>
      <c r="Z105" s="24" t="str">
        <f t="shared" si="29"/>
        <v xml:space="preserve"> </v>
      </c>
      <c r="AA105" s="25"/>
      <c r="AB105" s="22">
        <f t="shared" si="30"/>
        <v>0</v>
      </c>
      <c r="AC105" s="22">
        <f t="shared" si="31"/>
        <v>0</v>
      </c>
      <c r="AD105" s="22">
        <f t="shared" si="32"/>
        <v>0</v>
      </c>
      <c r="AF105" s="22">
        <f t="shared" si="33"/>
        <v>0</v>
      </c>
      <c r="AG105" s="22">
        <f t="shared" si="34"/>
        <v>0</v>
      </c>
      <c r="AH105" s="22">
        <f t="shared" si="35"/>
        <v>0</v>
      </c>
    </row>
    <row r="106" spans="1:34" s="22" customFormat="1" x14ac:dyDescent="0.25">
      <c r="A106" s="11">
        <v>103</v>
      </c>
      <c r="B106" s="12">
        <v>228</v>
      </c>
      <c r="C106" s="13" t="s">
        <v>74</v>
      </c>
      <c r="D106" s="14" t="s">
        <v>85</v>
      </c>
      <c r="E106" s="15">
        <v>562</v>
      </c>
      <c r="F106" s="16" t="s">
        <v>72</v>
      </c>
      <c r="G106" s="16">
        <v>50415</v>
      </c>
      <c r="H106" s="17" t="s">
        <v>82</v>
      </c>
      <c r="I106" s="16">
        <v>536113</v>
      </c>
      <c r="J106" s="17" t="s">
        <v>82</v>
      </c>
      <c r="K106" s="18">
        <v>-128.69999999999999</v>
      </c>
      <c r="L106" s="19">
        <v>49.865946809999997</v>
      </c>
      <c r="M106" s="18">
        <v>16.802210120000002</v>
      </c>
      <c r="N106" s="19">
        <v>49.86601941</v>
      </c>
      <c r="O106" s="18">
        <v>16.800477480000001</v>
      </c>
      <c r="P106" s="19">
        <v>49.865844439999996</v>
      </c>
      <c r="Q106" s="20">
        <v>16.803938519999999</v>
      </c>
      <c r="R106" s="53">
        <f t="shared" si="26"/>
        <v>0.24882782466996645</v>
      </c>
      <c r="S106" s="21">
        <f t="shared" si="24"/>
        <v>0</v>
      </c>
      <c r="T106" s="21">
        <f t="shared" si="25"/>
        <v>0</v>
      </c>
      <c r="U106" s="21">
        <f t="shared" si="27"/>
        <v>0</v>
      </c>
      <c r="W106" s="23">
        <f>SUM(R106:R109)</f>
        <v>0.99461422944150124</v>
      </c>
      <c r="X106" s="22">
        <v>0</v>
      </c>
      <c r="Y106" s="23">
        <f t="shared" si="28"/>
        <v>0.99461422944150124</v>
      </c>
      <c r="Z106" s="24" t="str">
        <f t="shared" si="29"/>
        <v xml:space="preserve"> </v>
      </c>
      <c r="AA106" s="25" t="s">
        <v>44</v>
      </c>
      <c r="AB106" s="22">
        <f t="shared" si="30"/>
        <v>1</v>
      </c>
      <c r="AC106" s="22">
        <f t="shared" si="31"/>
        <v>1</v>
      </c>
      <c r="AD106" s="22">
        <f t="shared" si="32"/>
        <v>0</v>
      </c>
      <c r="AF106" s="22">
        <f t="shared" si="33"/>
        <v>0</v>
      </c>
      <c r="AG106" s="22">
        <f t="shared" si="34"/>
        <v>1</v>
      </c>
      <c r="AH106" s="22">
        <f t="shared" si="35"/>
        <v>0</v>
      </c>
    </row>
    <row r="107" spans="1:34" s="22" customFormat="1" x14ac:dyDescent="0.25">
      <c r="A107" s="11">
        <v>103</v>
      </c>
      <c r="B107" s="12">
        <v>228</v>
      </c>
      <c r="C107" s="13" t="s">
        <v>74</v>
      </c>
      <c r="D107" s="14" t="s">
        <v>85</v>
      </c>
      <c r="E107" s="15">
        <v>563</v>
      </c>
      <c r="F107" s="16" t="s">
        <v>72</v>
      </c>
      <c r="G107" s="16">
        <v>40053</v>
      </c>
      <c r="H107" s="17" t="s">
        <v>86</v>
      </c>
      <c r="I107" s="16">
        <v>541354</v>
      </c>
      <c r="J107" s="17" t="s">
        <v>87</v>
      </c>
      <c r="K107" s="18">
        <v>-127.5</v>
      </c>
      <c r="L107" s="19">
        <v>49.865573490000003</v>
      </c>
      <c r="M107" s="18">
        <v>16.805617909999999</v>
      </c>
      <c r="N107" s="19">
        <v>49.865844439999996</v>
      </c>
      <c r="O107" s="18">
        <v>16.803938519999999</v>
      </c>
      <c r="P107" s="19">
        <v>49.865174979999999</v>
      </c>
      <c r="Q107" s="20">
        <v>16.80724476</v>
      </c>
      <c r="R107" s="53">
        <f t="shared" si="26"/>
        <v>0.24839000244333986</v>
      </c>
      <c r="S107" s="21">
        <f t="shared" si="24"/>
        <v>0</v>
      </c>
      <c r="T107" s="21">
        <f t="shared" si="25"/>
        <v>0</v>
      </c>
      <c r="U107" s="21">
        <f t="shared" si="27"/>
        <v>0</v>
      </c>
      <c r="Y107" s="23">
        <f t="shared" si="28"/>
        <v>0</v>
      </c>
      <c r="Z107" s="24" t="str">
        <f t="shared" si="29"/>
        <v xml:space="preserve"> </v>
      </c>
      <c r="AA107" s="25" t="s">
        <v>44</v>
      </c>
      <c r="AB107" s="22">
        <f t="shared" si="30"/>
        <v>0</v>
      </c>
      <c r="AC107" s="22">
        <f t="shared" si="31"/>
        <v>0</v>
      </c>
      <c r="AD107" s="22">
        <f t="shared" si="32"/>
        <v>0</v>
      </c>
      <c r="AF107" s="22">
        <f t="shared" si="33"/>
        <v>0</v>
      </c>
      <c r="AG107" s="22">
        <f t="shared" si="34"/>
        <v>1</v>
      </c>
      <c r="AH107" s="22">
        <f t="shared" si="35"/>
        <v>0</v>
      </c>
    </row>
    <row r="108" spans="1:34" s="22" customFormat="1" x14ac:dyDescent="0.25">
      <c r="A108" s="11">
        <v>103</v>
      </c>
      <c r="B108" s="12">
        <v>228</v>
      </c>
      <c r="C108" s="13" t="s">
        <v>74</v>
      </c>
      <c r="D108" s="14" t="s">
        <v>85</v>
      </c>
      <c r="E108" s="15">
        <v>564</v>
      </c>
      <c r="F108" s="16" t="s">
        <v>72</v>
      </c>
      <c r="G108" s="16">
        <v>40053</v>
      </c>
      <c r="H108" s="17" t="s">
        <v>86</v>
      </c>
      <c r="I108" s="16">
        <v>541354</v>
      </c>
      <c r="J108" s="17" t="s">
        <v>87</v>
      </c>
      <c r="K108" s="18">
        <v>-126.8</v>
      </c>
      <c r="L108" s="19">
        <v>49.864670519999997</v>
      </c>
      <c r="M108" s="18">
        <v>16.80880368</v>
      </c>
      <c r="N108" s="19">
        <v>49.865174979999999</v>
      </c>
      <c r="O108" s="18">
        <v>16.80724476</v>
      </c>
      <c r="P108" s="19">
        <v>49.864188980000002</v>
      </c>
      <c r="Q108" s="20">
        <v>16.81037388</v>
      </c>
      <c r="R108" s="53">
        <f t="shared" si="26"/>
        <v>0.2496455029916782</v>
      </c>
      <c r="S108" s="21">
        <f t="shared" si="24"/>
        <v>0</v>
      </c>
      <c r="T108" s="21">
        <f t="shared" si="25"/>
        <v>0</v>
      </c>
      <c r="U108" s="21">
        <f t="shared" si="27"/>
        <v>0</v>
      </c>
      <c r="Y108" s="23">
        <f t="shared" si="28"/>
        <v>0</v>
      </c>
      <c r="Z108" s="24" t="str">
        <f t="shared" si="29"/>
        <v xml:space="preserve"> </v>
      </c>
      <c r="AA108" s="25" t="s">
        <v>44</v>
      </c>
      <c r="AB108" s="22">
        <f t="shared" si="30"/>
        <v>0</v>
      </c>
      <c r="AC108" s="22">
        <f t="shared" si="31"/>
        <v>0</v>
      </c>
      <c r="AD108" s="22">
        <f t="shared" si="32"/>
        <v>0</v>
      </c>
      <c r="AF108" s="22">
        <f t="shared" si="33"/>
        <v>0</v>
      </c>
      <c r="AG108" s="22">
        <f t="shared" si="34"/>
        <v>1</v>
      </c>
      <c r="AH108" s="22">
        <f t="shared" si="35"/>
        <v>0</v>
      </c>
    </row>
    <row r="109" spans="1:34" s="22" customFormat="1" x14ac:dyDescent="0.25">
      <c r="A109" s="11">
        <v>103</v>
      </c>
      <c r="B109" s="12">
        <v>228</v>
      </c>
      <c r="C109" s="13" t="s">
        <v>74</v>
      </c>
      <c r="D109" s="14" t="s">
        <v>85</v>
      </c>
      <c r="E109" s="15">
        <v>565</v>
      </c>
      <c r="F109" s="16" t="s">
        <v>72</v>
      </c>
      <c r="G109" s="16">
        <v>40053</v>
      </c>
      <c r="H109" s="17" t="s">
        <v>86</v>
      </c>
      <c r="I109" s="16">
        <v>541354</v>
      </c>
      <c r="J109" s="17" t="s">
        <v>87</v>
      </c>
      <c r="K109" s="18">
        <v>-127.1</v>
      </c>
      <c r="L109" s="19">
        <v>49.863850569999997</v>
      </c>
      <c r="M109" s="18">
        <v>16.812036190000001</v>
      </c>
      <c r="N109" s="19">
        <v>49.864188980000002</v>
      </c>
      <c r="O109" s="18">
        <v>16.81037388</v>
      </c>
      <c r="P109" s="19">
        <v>49.863646080000002</v>
      </c>
      <c r="Q109" s="20">
        <v>16.813726200000001</v>
      </c>
      <c r="R109" s="53">
        <f t="shared" si="26"/>
        <v>0.24775089933651673</v>
      </c>
      <c r="S109" s="21" t="str">
        <f t="shared" si="24"/>
        <v/>
      </c>
      <c r="T109" s="21" t="str">
        <f t="shared" si="25"/>
        <v/>
      </c>
      <c r="U109" s="21" t="str">
        <f t="shared" si="27"/>
        <v/>
      </c>
      <c r="Y109" s="23">
        <f t="shared" si="28"/>
        <v>0</v>
      </c>
      <c r="Z109" s="24" t="str">
        <f t="shared" si="29"/>
        <v xml:space="preserve"> </v>
      </c>
      <c r="AA109" s="25" t="s">
        <v>44</v>
      </c>
      <c r="AB109" s="22">
        <f t="shared" si="30"/>
        <v>0</v>
      </c>
      <c r="AC109" s="22">
        <f t="shared" si="31"/>
        <v>0</v>
      </c>
      <c r="AD109" s="22">
        <f t="shared" si="32"/>
        <v>0</v>
      </c>
      <c r="AF109" s="22">
        <f t="shared" si="33"/>
        <v>0</v>
      </c>
      <c r="AG109" s="22">
        <f t="shared" si="34"/>
        <v>1</v>
      </c>
      <c r="AH109" s="22">
        <f t="shared" si="35"/>
        <v>0</v>
      </c>
    </row>
    <row r="110" spans="1:34" s="22" customFormat="1" x14ac:dyDescent="0.25">
      <c r="A110" s="11"/>
      <c r="B110" s="12"/>
      <c r="C110" s="13"/>
      <c r="D110" s="14"/>
      <c r="E110" s="15"/>
      <c r="F110" s="16"/>
      <c r="G110" s="16"/>
      <c r="H110" s="17"/>
      <c r="I110" s="16"/>
      <c r="J110" s="17"/>
      <c r="K110" s="18"/>
      <c r="L110" s="19"/>
      <c r="M110" s="18"/>
      <c r="N110" s="19"/>
      <c r="O110" s="18"/>
      <c r="P110" s="19"/>
      <c r="Q110" s="20"/>
      <c r="R110" s="53" t="str">
        <f t="shared" si="26"/>
        <v/>
      </c>
      <c r="S110" s="21">
        <f t="shared" si="24"/>
        <v>5770.8864848438334</v>
      </c>
      <c r="T110" s="21">
        <f t="shared" si="25"/>
        <v>5770.8864848438334</v>
      </c>
      <c r="U110" s="21" t="str">
        <f t="shared" si="27"/>
        <v/>
      </c>
      <c r="Y110" s="23">
        <f t="shared" si="28"/>
        <v>0</v>
      </c>
      <c r="Z110" s="24" t="str">
        <f t="shared" si="29"/>
        <v xml:space="preserve"> </v>
      </c>
      <c r="AA110" s="25"/>
      <c r="AB110" s="22">
        <f t="shared" si="30"/>
        <v>0</v>
      </c>
      <c r="AC110" s="22">
        <f t="shared" si="31"/>
        <v>0</v>
      </c>
      <c r="AD110" s="22">
        <f t="shared" si="32"/>
        <v>0</v>
      </c>
      <c r="AF110" s="22">
        <f t="shared" si="33"/>
        <v>0</v>
      </c>
      <c r="AG110" s="22">
        <f t="shared" si="34"/>
        <v>0</v>
      </c>
      <c r="AH110" s="22">
        <f t="shared" si="35"/>
        <v>0</v>
      </c>
    </row>
    <row r="111" spans="1:34" s="22" customFormat="1" x14ac:dyDescent="0.25">
      <c r="A111" s="11">
        <v>104</v>
      </c>
      <c r="B111" s="12">
        <v>229</v>
      </c>
      <c r="C111" s="13" t="s">
        <v>74</v>
      </c>
      <c r="D111" s="14" t="s">
        <v>86</v>
      </c>
      <c r="E111" s="15">
        <v>566</v>
      </c>
      <c r="F111" s="16" t="s">
        <v>72</v>
      </c>
      <c r="G111" s="16">
        <v>40053</v>
      </c>
      <c r="H111" s="17" t="s">
        <v>86</v>
      </c>
      <c r="I111" s="16">
        <v>541354</v>
      </c>
      <c r="J111" s="17" t="s">
        <v>87</v>
      </c>
      <c r="K111" s="18">
        <v>-124.4</v>
      </c>
      <c r="L111" s="19">
        <v>49.863674959999997</v>
      </c>
      <c r="M111" s="18">
        <v>16.81546114</v>
      </c>
      <c r="N111" s="19">
        <v>49.863646080000002</v>
      </c>
      <c r="O111" s="18">
        <v>16.813726200000001</v>
      </c>
      <c r="P111" s="19">
        <v>49.863809910000001</v>
      </c>
      <c r="Q111" s="20">
        <v>16.817176079999999</v>
      </c>
      <c r="R111" s="53">
        <f t="shared" si="26"/>
        <v>0.24794757231093745</v>
      </c>
      <c r="S111" s="21">
        <f t="shared" si="24"/>
        <v>0</v>
      </c>
      <c r="T111" s="21">
        <f t="shared" si="25"/>
        <v>0</v>
      </c>
      <c r="U111" s="21">
        <f t="shared" si="27"/>
        <v>0</v>
      </c>
      <c r="W111" s="23">
        <f>SUM(R111:R113)</f>
        <v>0.74619723675436411</v>
      </c>
      <c r="X111" s="23">
        <f>SUM(U111:U112)</f>
        <v>9.4935297966003418E-5</v>
      </c>
      <c r="Y111" s="23">
        <f t="shared" si="28"/>
        <v>0.74629217205233012</v>
      </c>
      <c r="Z111" s="24" t="str">
        <f t="shared" si="29"/>
        <v xml:space="preserve"> </v>
      </c>
      <c r="AA111" s="25" t="s">
        <v>44</v>
      </c>
      <c r="AB111" s="22">
        <f t="shared" si="30"/>
        <v>1</v>
      </c>
      <c r="AC111" s="22">
        <f t="shared" si="31"/>
        <v>1</v>
      </c>
      <c r="AD111" s="22">
        <f t="shared" si="32"/>
        <v>0</v>
      </c>
      <c r="AF111" s="22">
        <f t="shared" si="33"/>
        <v>0</v>
      </c>
      <c r="AG111" s="22">
        <f t="shared" si="34"/>
        <v>1</v>
      </c>
      <c r="AH111" s="22">
        <f t="shared" si="35"/>
        <v>0</v>
      </c>
    </row>
    <row r="112" spans="1:34" s="22" customFormat="1" x14ac:dyDescent="0.25">
      <c r="A112" s="11">
        <v>104</v>
      </c>
      <c r="B112" s="12">
        <v>229</v>
      </c>
      <c r="C112" s="13" t="s">
        <v>74</v>
      </c>
      <c r="D112" s="14" t="s">
        <v>86</v>
      </c>
      <c r="E112" s="15">
        <v>567</v>
      </c>
      <c r="F112" s="16" t="s">
        <v>72</v>
      </c>
      <c r="G112" s="16">
        <v>40053</v>
      </c>
      <c r="H112" s="17" t="s">
        <v>86</v>
      </c>
      <c r="I112" s="16">
        <v>541354</v>
      </c>
      <c r="J112" s="17" t="s">
        <v>87</v>
      </c>
      <c r="K112" s="18">
        <v>-121.1</v>
      </c>
      <c r="L112" s="19">
        <v>49.864019620000001</v>
      </c>
      <c r="M112" s="18">
        <v>16.818884529999998</v>
      </c>
      <c r="N112" s="19">
        <v>49.863809910000001</v>
      </c>
      <c r="O112" s="18">
        <v>16.817176079999999</v>
      </c>
      <c r="P112" s="19">
        <v>49.864234340000003</v>
      </c>
      <c r="Q112" s="20">
        <v>16.82058636</v>
      </c>
      <c r="R112" s="53">
        <f t="shared" si="26"/>
        <v>0.24895184955938965</v>
      </c>
      <c r="S112" s="21">
        <f t="shared" si="24"/>
        <v>9.4935297966003418E-5</v>
      </c>
      <c r="T112" s="21">
        <f t="shared" si="25"/>
        <v>9.4935297966003418E-5</v>
      </c>
      <c r="U112" s="21">
        <f t="shared" si="27"/>
        <v>9.4935297966003418E-5</v>
      </c>
      <c r="Y112" s="23">
        <f t="shared" si="28"/>
        <v>0</v>
      </c>
      <c r="Z112" s="24" t="str">
        <f t="shared" si="29"/>
        <v xml:space="preserve"> </v>
      </c>
      <c r="AA112" s="25" t="s">
        <v>44</v>
      </c>
      <c r="AB112" s="22">
        <f t="shared" si="30"/>
        <v>0</v>
      </c>
      <c r="AC112" s="22">
        <f t="shared" si="31"/>
        <v>0</v>
      </c>
      <c r="AD112" s="22">
        <f t="shared" si="32"/>
        <v>0</v>
      </c>
      <c r="AF112" s="22">
        <f t="shared" si="33"/>
        <v>0</v>
      </c>
      <c r="AG112" s="22">
        <f t="shared" si="34"/>
        <v>1</v>
      </c>
      <c r="AH112" s="22">
        <f t="shared" si="35"/>
        <v>0</v>
      </c>
    </row>
    <row r="113" spans="1:34" s="22" customFormat="1" x14ac:dyDescent="0.25">
      <c r="A113" s="11">
        <v>104</v>
      </c>
      <c r="B113" s="12">
        <v>229</v>
      </c>
      <c r="C113" s="13" t="s">
        <v>74</v>
      </c>
      <c r="D113" s="14" t="s">
        <v>86</v>
      </c>
      <c r="E113" s="15">
        <v>568</v>
      </c>
      <c r="F113" s="16" t="s">
        <v>72</v>
      </c>
      <c r="G113" s="16">
        <v>40053</v>
      </c>
      <c r="H113" s="17" t="s">
        <v>86</v>
      </c>
      <c r="I113" s="16">
        <v>541354</v>
      </c>
      <c r="J113" s="17" t="s">
        <v>87</v>
      </c>
      <c r="K113" s="18">
        <v>-121.7</v>
      </c>
      <c r="L113" s="19">
        <v>49.86444994</v>
      </c>
      <c r="M113" s="18">
        <v>16.822292340000001</v>
      </c>
      <c r="N113" s="19">
        <v>49.864234340000003</v>
      </c>
      <c r="O113" s="18">
        <v>16.82058636</v>
      </c>
      <c r="P113" s="19">
        <v>49.864665619999997</v>
      </c>
      <c r="Q113" s="20">
        <v>16.823999520000001</v>
      </c>
      <c r="R113" s="53">
        <f t="shared" si="26"/>
        <v>0.24929781488403702</v>
      </c>
      <c r="S113" s="21" t="str">
        <f t="shared" si="24"/>
        <v/>
      </c>
      <c r="T113" s="21" t="str">
        <f t="shared" si="25"/>
        <v/>
      </c>
      <c r="U113" s="21" t="str">
        <f t="shared" si="27"/>
        <v/>
      </c>
      <c r="Y113" s="23">
        <f t="shared" si="28"/>
        <v>0</v>
      </c>
      <c r="Z113" s="24" t="str">
        <f t="shared" si="29"/>
        <v xml:space="preserve"> </v>
      </c>
      <c r="AA113" s="25" t="s">
        <v>44</v>
      </c>
      <c r="AB113" s="22">
        <f t="shared" si="30"/>
        <v>0</v>
      </c>
      <c r="AC113" s="22">
        <f t="shared" si="31"/>
        <v>0</v>
      </c>
      <c r="AD113" s="22">
        <f t="shared" si="32"/>
        <v>0</v>
      </c>
      <c r="AF113" s="22">
        <f t="shared" si="33"/>
        <v>0</v>
      </c>
      <c r="AG113" s="22">
        <f t="shared" si="34"/>
        <v>1</v>
      </c>
      <c r="AH113" s="22">
        <f t="shared" si="35"/>
        <v>0</v>
      </c>
    </row>
    <row r="114" spans="1:34" s="22" customFormat="1" x14ac:dyDescent="0.25">
      <c r="A114" s="11"/>
      <c r="B114" s="12"/>
      <c r="C114" s="13"/>
      <c r="D114" s="14"/>
      <c r="E114" s="15"/>
      <c r="F114" s="16"/>
      <c r="G114" s="16"/>
      <c r="H114" s="17"/>
      <c r="I114" s="16"/>
      <c r="J114" s="17"/>
      <c r="K114" s="18"/>
      <c r="L114" s="19"/>
      <c r="M114" s="18"/>
      <c r="N114" s="19"/>
      <c r="O114" s="18"/>
      <c r="P114" s="19"/>
      <c r="Q114" s="20"/>
      <c r="R114" s="53" t="str">
        <f t="shared" si="26"/>
        <v/>
      </c>
      <c r="S114" s="21">
        <f t="shared" si="24"/>
        <v>5771.2626585859252</v>
      </c>
      <c r="T114" s="21">
        <f t="shared" si="25"/>
        <v>5771.2626585859252</v>
      </c>
      <c r="U114" s="21" t="str">
        <f t="shared" si="27"/>
        <v/>
      </c>
      <c r="Y114" s="23">
        <f t="shared" si="28"/>
        <v>0</v>
      </c>
      <c r="Z114" s="24" t="str">
        <f t="shared" si="29"/>
        <v xml:space="preserve"> </v>
      </c>
      <c r="AA114" s="25"/>
      <c r="AB114" s="22">
        <f t="shared" si="30"/>
        <v>0</v>
      </c>
      <c r="AC114" s="22">
        <f t="shared" si="31"/>
        <v>0</v>
      </c>
      <c r="AD114" s="22">
        <f t="shared" si="32"/>
        <v>0</v>
      </c>
      <c r="AF114" s="22">
        <f t="shared" si="33"/>
        <v>0</v>
      </c>
      <c r="AG114" s="22">
        <f t="shared" si="34"/>
        <v>0</v>
      </c>
      <c r="AH114" s="22">
        <f t="shared" si="35"/>
        <v>0</v>
      </c>
    </row>
    <row r="115" spans="1:34" s="22" customFormat="1" x14ac:dyDescent="0.25">
      <c r="A115" s="11">
        <v>105</v>
      </c>
      <c r="B115" s="12">
        <v>230</v>
      </c>
      <c r="C115" s="13" t="s">
        <v>74</v>
      </c>
      <c r="D115" s="14" t="s">
        <v>88</v>
      </c>
      <c r="E115" s="15">
        <v>1116</v>
      </c>
      <c r="F115" s="16" t="s">
        <v>72</v>
      </c>
      <c r="G115" s="16">
        <v>40053</v>
      </c>
      <c r="H115" s="17" t="s">
        <v>86</v>
      </c>
      <c r="I115" s="16">
        <v>541354</v>
      </c>
      <c r="J115" s="17" t="s">
        <v>87</v>
      </c>
      <c r="K115" s="18">
        <v>0</v>
      </c>
      <c r="L115" s="19">
        <v>49.8648813</v>
      </c>
      <c r="M115" s="18">
        <v>16.825706109999999</v>
      </c>
      <c r="N115" s="19">
        <v>49.864665619999997</v>
      </c>
      <c r="O115" s="18">
        <v>16.823999520000001</v>
      </c>
      <c r="P115" s="19">
        <v>49.865096889999997</v>
      </c>
      <c r="Q115" s="20">
        <v>16.82741304</v>
      </c>
      <c r="R115" s="53">
        <f t="shared" si="26"/>
        <v>0.24932077059230084</v>
      </c>
      <c r="S115" s="21" t="e">
        <f>IF(ISBLANK(#REF!),"",ACOS(COS(RADIANS(90-#REF!))*COS(RADIANS(90-P115))+SIN(RADIANS(90-#REF!)) *SIN(RADIANS(90-P115))*COS(RADIANS(#REF!-Q115)))*6371)</f>
        <v>#REF!</v>
      </c>
      <c r="T115" s="21">
        <f t="shared" si="25"/>
        <v>0</v>
      </c>
      <c r="U115" s="21">
        <f t="shared" si="27"/>
        <v>0</v>
      </c>
      <c r="W115" s="23">
        <f>+R115</f>
        <v>0.24932077059230084</v>
      </c>
      <c r="X115" s="22">
        <v>0</v>
      </c>
      <c r="Y115" s="23">
        <f t="shared" si="28"/>
        <v>0.24932077059230084</v>
      </c>
      <c r="Z115" s="24" t="str">
        <f t="shared" si="29"/>
        <v xml:space="preserve"> </v>
      </c>
      <c r="AA115" s="25" t="s">
        <v>44</v>
      </c>
      <c r="AB115" s="22">
        <f t="shared" si="30"/>
        <v>1</v>
      </c>
      <c r="AC115" s="22">
        <f t="shared" si="31"/>
        <v>1</v>
      </c>
      <c r="AD115" s="22">
        <f t="shared" si="32"/>
        <v>0</v>
      </c>
      <c r="AF115" s="22">
        <f t="shared" si="33"/>
        <v>0</v>
      </c>
      <c r="AG115" s="22">
        <f t="shared" si="34"/>
        <v>1</v>
      </c>
      <c r="AH115" s="22">
        <f t="shared" si="35"/>
        <v>0</v>
      </c>
    </row>
    <row r="116" spans="1:34" s="22" customFormat="1" x14ac:dyDescent="0.25">
      <c r="A116" s="11"/>
      <c r="B116" s="12"/>
      <c r="C116" s="13"/>
      <c r="D116" s="14"/>
      <c r="E116" s="15"/>
      <c r="F116" s="16"/>
      <c r="G116" s="16"/>
      <c r="H116" s="17"/>
      <c r="I116" s="16"/>
      <c r="J116" s="17"/>
      <c r="K116" s="18"/>
      <c r="L116" s="19"/>
      <c r="M116" s="18"/>
      <c r="N116" s="19"/>
      <c r="O116" s="18"/>
      <c r="P116" s="19"/>
      <c r="Q116" s="20"/>
      <c r="R116" s="53" t="str">
        <f t="shared" si="26"/>
        <v/>
      </c>
      <c r="S116" s="21">
        <f t="shared" ref="S116:S150" si="36">IF(ISBLANK(N117),"",ACOS(COS(RADIANS(90-N117))*COS(RADIANS(90-P116))+SIN(RADIANS(90-N117)) *SIN(RADIANS(90-P116))*COS(RADIANS(O117-Q116)))*6371)</f>
        <v>5764.0054119836677</v>
      </c>
      <c r="T116" s="21">
        <f t="shared" si="25"/>
        <v>5764.0054119836677</v>
      </c>
      <c r="U116" s="21" t="str">
        <f t="shared" si="27"/>
        <v/>
      </c>
      <c r="Y116" s="23">
        <f t="shared" si="28"/>
        <v>0</v>
      </c>
      <c r="Z116" s="24" t="str">
        <f t="shared" si="29"/>
        <v xml:space="preserve"> </v>
      </c>
      <c r="AA116" s="25"/>
      <c r="AB116" s="22">
        <f t="shared" si="30"/>
        <v>0</v>
      </c>
      <c r="AC116" s="22">
        <f t="shared" si="31"/>
        <v>0</v>
      </c>
      <c r="AD116" s="22">
        <f t="shared" si="32"/>
        <v>0</v>
      </c>
      <c r="AF116" s="22">
        <f t="shared" si="33"/>
        <v>0</v>
      </c>
      <c r="AG116" s="22">
        <f t="shared" si="34"/>
        <v>0</v>
      </c>
      <c r="AH116" s="22">
        <f t="shared" si="35"/>
        <v>0</v>
      </c>
    </row>
    <row r="117" spans="1:34" s="22" customFormat="1" x14ac:dyDescent="0.25">
      <c r="A117" s="11">
        <v>107</v>
      </c>
      <c r="B117" s="12">
        <v>235</v>
      </c>
      <c r="C117" s="13" t="s">
        <v>74</v>
      </c>
      <c r="D117" s="14" t="s">
        <v>89</v>
      </c>
      <c r="E117" s="15">
        <v>571</v>
      </c>
      <c r="F117" s="16" t="s">
        <v>72</v>
      </c>
      <c r="G117" s="16">
        <v>31305</v>
      </c>
      <c r="H117" s="17" t="s">
        <v>90</v>
      </c>
      <c r="I117" s="16">
        <v>540480</v>
      </c>
      <c r="J117" s="17" t="s">
        <v>91</v>
      </c>
      <c r="K117" s="18">
        <v>-114.6</v>
      </c>
      <c r="L117" s="19">
        <v>49.750824649999998</v>
      </c>
      <c r="M117" s="18">
        <v>16.99512957</v>
      </c>
      <c r="N117" s="19">
        <v>49.750915650000003</v>
      </c>
      <c r="O117" s="18">
        <v>16.993401120000001</v>
      </c>
      <c r="P117" s="19">
        <v>49.75073364</v>
      </c>
      <c r="Q117" s="20">
        <v>16.996859279999999</v>
      </c>
      <c r="R117" s="53">
        <f t="shared" si="26"/>
        <v>0.2492726877094511</v>
      </c>
      <c r="S117" s="21">
        <f t="shared" si="36"/>
        <v>0</v>
      </c>
      <c r="T117" s="21">
        <f t="shared" si="25"/>
        <v>0</v>
      </c>
      <c r="U117" s="21">
        <f t="shared" si="27"/>
        <v>0</v>
      </c>
      <c r="W117" s="23">
        <f>SUM(R117:R122)</f>
        <v>1.495637029481413</v>
      </c>
      <c r="X117" s="23">
        <f>SUM(U117:U121)</f>
        <v>0</v>
      </c>
      <c r="Y117" s="23">
        <f t="shared" si="28"/>
        <v>1.495637029481413</v>
      </c>
      <c r="Z117" s="24" t="str">
        <f t="shared" si="29"/>
        <v xml:space="preserve"> </v>
      </c>
      <c r="AA117" s="25" t="s">
        <v>44</v>
      </c>
      <c r="AB117" s="22">
        <f t="shared" si="30"/>
        <v>1</v>
      </c>
      <c r="AC117" s="22">
        <f t="shared" si="31"/>
        <v>1</v>
      </c>
      <c r="AD117" s="22">
        <f t="shared" si="32"/>
        <v>0</v>
      </c>
      <c r="AF117" s="22">
        <f t="shared" si="33"/>
        <v>0</v>
      </c>
      <c r="AG117" s="22">
        <f t="shared" si="34"/>
        <v>1</v>
      </c>
      <c r="AH117" s="22">
        <f t="shared" si="35"/>
        <v>0</v>
      </c>
    </row>
    <row r="118" spans="1:34" s="22" customFormat="1" x14ac:dyDescent="0.25">
      <c r="A118" s="11">
        <v>107</v>
      </c>
      <c r="B118" s="12">
        <v>235</v>
      </c>
      <c r="C118" s="13" t="s">
        <v>74</v>
      </c>
      <c r="D118" s="14" t="s">
        <v>89</v>
      </c>
      <c r="E118" s="15">
        <v>572</v>
      </c>
      <c r="F118" s="16" t="s">
        <v>72</v>
      </c>
      <c r="G118" s="16">
        <v>31305</v>
      </c>
      <c r="H118" s="17" t="s">
        <v>90</v>
      </c>
      <c r="I118" s="16">
        <v>540480</v>
      </c>
      <c r="J118" s="17" t="s">
        <v>91</v>
      </c>
      <c r="K118" s="18">
        <v>-120.7</v>
      </c>
      <c r="L118" s="19">
        <v>49.750642640000002</v>
      </c>
      <c r="M118" s="18">
        <v>16.998587730000001</v>
      </c>
      <c r="N118" s="19">
        <v>49.75073364</v>
      </c>
      <c r="O118" s="18">
        <v>16.996859279999999</v>
      </c>
      <c r="P118" s="19">
        <v>49.750551629999997</v>
      </c>
      <c r="Q118" s="20">
        <v>17.00031744</v>
      </c>
      <c r="R118" s="53">
        <f t="shared" si="26"/>
        <v>0.24927362776447071</v>
      </c>
      <c r="S118" s="21">
        <f t="shared" si="36"/>
        <v>0</v>
      </c>
      <c r="T118" s="21">
        <f t="shared" si="25"/>
        <v>0</v>
      </c>
      <c r="U118" s="21">
        <f t="shared" si="27"/>
        <v>0</v>
      </c>
      <c r="Y118" s="23">
        <f t="shared" si="28"/>
        <v>0</v>
      </c>
      <c r="Z118" s="24" t="str">
        <f t="shared" si="29"/>
        <v xml:space="preserve"> </v>
      </c>
      <c r="AA118" s="25" t="s">
        <v>44</v>
      </c>
      <c r="AB118" s="22">
        <f t="shared" si="30"/>
        <v>0</v>
      </c>
      <c r="AC118" s="22">
        <f t="shared" si="31"/>
        <v>0</v>
      </c>
      <c r="AD118" s="22">
        <f t="shared" si="32"/>
        <v>0</v>
      </c>
      <c r="AF118" s="22">
        <f t="shared" si="33"/>
        <v>0</v>
      </c>
      <c r="AG118" s="22">
        <f t="shared" si="34"/>
        <v>1</v>
      </c>
      <c r="AH118" s="22">
        <f t="shared" si="35"/>
        <v>0</v>
      </c>
    </row>
    <row r="119" spans="1:34" s="22" customFormat="1" x14ac:dyDescent="0.25">
      <c r="A119" s="11">
        <v>107</v>
      </c>
      <c r="B119" s="12">
        <v>235</v>
      </c>
      <c r="C119" s="13" t="s">
        <v>74</v>
      </c>
      <c r="D119" s="14" t="s">
        <v>89</v>
      </c>
      <c r="E119" s="15">
        <v>573</v>
      </c>
      <c r="F119" s="16" t="s">
        <v>72</v>
      </c>
      <c r="G119" s="16">
        <v>31305</v>
      </c>
      <c r="H119" s="17" t="s">
        <v>90</v>
      </c>
      <c r="I119" s="16">
        <v>540480</v>
      </c>
      <c r="J119" s="17" t="s">
        <v>91</v>
      </c>
      <c r="K119" s="18">
        <v>-124</v>
      </c>
      <c r="L119" s="19">
        <v>49.750460529999998</v>
      </c>
      <c r="M119" s="18">
        <v>17.002046100000001</v>
      </c>
      <c r="N119" s="19">
        <v>49.750551629999997</v>
      </c>
      <c r="O119" s="18">
        <v>17.00031744</v>
      </c>
      <c r="P119" s="19">
        <v>49.750369390000003</v>
      </c>
      <c r="Q119" s="20">
        <v>17.003775600000001</v>
      </c>
      <c r="R119" s="53">
        <f t="shared" si="26"/>
        <v>0.24927662868594491</v>
      </c>
      <c r="S119" s="21">
        <f t="shared" si="36"/>
        <v>0</v>
      </c>
      <c r="T119" s="21">
        <f t="shared" si="25"/>
        <v>0</v>
      </c>
      <c r="U119" s="21">
        <f t="shared" si="27"/>
        <v>0</v>
      </c>
      <c r="Y119" s="23">
        <f t="shared" si="28"/>
        <v>0</v>
      </c>
      <c r="Z119" s="24" t="str">
        <f t="shared" si="29"/>
        <v xml:space="preserve"> </v>
      </c>
      <c r="AA119" s="25" t="s">
        <v>44</v>
      </c>
      <c r="AB119" s="22">
        <f t="shared" si="30"/>
        <v>0</v>
      </c>
      <c r="AC119" s="22">
        <f t="shared" si="31"/>
        <v>0</v>
      </c>
      <c r="AD119" s="22">
        <f t="shared" si="32"/>
        <v>0</v>
      </c>
      <c r="AF119" s="22">
        <f t="shared" si="33"/>
        <v>0</v>
      </c>
      <c r="AG119" s="22">
        <f t="shared" si="34"/>
        <v>1</v>
      </c>
      <c r="AH119" s="22">
        <f t="shared" si="35"/>
        <v>0</v>
      </c>
    </row>
    <row r="120" spans="1:34" s="22" customFormat="1" x14ac:dyDescent="0.25">
      <c r="A120" s="11">
        <v>107</v>
      </c>
      <c r="B120" s="12">
        <v>235</v>
      </c>
      <c r="C120" s="13" t="s">
        <v>74</v>
      </c>
      <c r="D120" s="14" t="s">
        <v>89</v>
      </c>
      <c r="E120" s="15">
        <v>574</v>
      </c>
      <c r="F120" s="16" t="s">
        <v>72</v>
      </c>
      <c r="G120" s="16">
        <v>72575</v>
      </c>
      <c r="H120" s="17" t="s">
        <v>92</v>
      </c>
      <c r="I120" s="16">
        <v>552372</v>
      </c>
      <c r="J120" s="17" t="s">
        <v>93</v>
      </c>
      <c r="K120" s="18">
        <v>-130.6</v>
      </c>
      <c r="L120" s="19">
        <v>49.750278289999997</v>
      </c>
      <c r="M120" s="18">
        <v>17.005504259999999</v>
      </c>
      <c r="N120" s="19">
        <v>49.750369390000003</v>
      </c>
      <c r="O120" s="18">
        <v>17.003775600000001</v>
      </c>
      <c r="P120" s="19">
        <v>49.750187140000001</v>
      </c>
      <c r="Q120" s="20">
        <v>17.007233759999998</v>
      </c>
      <c r="R120" s="53">
        <f t="shared" si="26"/>
        <v>0.24927764103645744</v>
      </c>
      <c r="S120" s="21">
        <f t="shared" si="36"/>
        <v>0</v>
      </c>
      <c r="T120" s="21">
        <f t="shared" si="25"/>
        <v>0</v>
      </c>
      <c r="U120" s="21">
        <f t="shared" si="27"/>
        <v>0</v>
      </c>
      <c r="Y120" s="23">
        <f t="shared" si="28"/>
        <v>0</v>
      </c>
      <c r="Z120" s="24" t="str">
        <f t="shared" si="29"/>
        <v xml:space="preserve"> </v>
      </c>
      <c r="AA120" s="25" t="s">
        <v>44</v>
      </c>
      <c r="AB120" s="22">
        <f t="shared" si="30"/>
        <v>0</v>
      </c>
      <c r="AC120" s="22">
        <f t="shared" si="31"/>
        <v>0</v>
      </c>
      <c r="AD120" s="22">
        <f t="shared" si="32"/>
        <v>0</v>
      </c>
      <c r="AF120" s="22">
        <f t="shared" si="33"/>
        <v>0</v>
      </c>
      <c r="AG120" s="22">
        <f t="shared" si="34"/>
        <v>1</v>
      </c>
      <c r="AH120" s="22">
        <f t="shared" si="35"/>
        <v>0</v>
      </c>
    </row>
    <row r="121" spans="1:34" s="22" customFormat="1" x14ac:dyDescent="0.25">
      <c r="A121" s="11">
        <v>107</v>
      </c>
      <c r="B121" s="12">
        <v>235</v>
      </c>
      <c r="C121" s="13" t="s">
        <v>74</v>
      </c>
      <c r="D121" s="14" t="s">
        <v>89</v>
      </c>
      <c r="E121" s="15">
        <v>575</v>
      </c>
      <c r="F121" s="16" t="s">
        <v>72</v>
      </c>
      <c r="G121" s="16">
        <v>72575</v>
      </c>
      <c r="H121" s="17" t="s">
        <v>92</v>
      </c>
      <c r="I121" s="16">
        <v>552372</v>
      </c>
      <c r="J121" s="17" t="s">
        <v>93</v>
      </c>
      <c r="K121" s="18">
        <v>-131.69999999999999</v>
      </c>
      <c r="L121" s="19">
        <v>49.750095969999997</v>
      </c>
      <c r="M121" s="18">
        <v>17.008962090000001</v>
      </c>
      <c r="N121" s="19">
        <v>49.750187140000001</v>
      </c>
      <c r="O121" s="18">
        <v>17.007233759999998</v>
      </c>
      <c r="P121" s="19">
        <v>49.750004779999998</v>
      </c>
      <c r="Q121" s="20">
        <v>17.010691919999999</v>
      </c>
      <c r="R121" s="53">
        <f t="shared" si="26"/>
        <v>0.24927955726099893</v>
      </c>
      <c r="S121" s="21">
        <f t="shared" si="36"/>
        <v>0</v>
      </c>
      <c r="T121" s="21">
        <f t="shared" si="25"/>
        <v>0</v>
      </c>
      <c r="U121" s="21">
        <f t="shared" si="27"/>
        <v>0</v>
      </c>
      <c r="Y121" s="23">
        <f t="shared" si="28"/>
        <v>0</v>
      </c>
      <c r="Z121" s="24" t="str">
        <f t="shared" si="29"/>
        <v xml:space="preserve"> </v>
      </c>
      <c r="AA121" s="25" t="s">
        <v>44</v>
      </c>
      <c r="AB121" s="22">
        <f t="shared" si="30"/>
        <v>0</v>
      </c>
      <c r="AC121" s="22">
        <f t="shared" si="31"/>
        <v>0</v>
      </c>
      <c r="AD121" s="22">
        <f t="shared" si="32"/>
        <v>0</v>
      </c>
      <c r="AF121" s="22">
        <f t="shared" si="33"/>
        <v>0</v>
      </c>
      <c r="AG121" s="22">
        <f t="shared" si="34"/>
        <v>1</v>
      </c>
      <c r="AH121" s="22">
        <f t="shared" si="35"/>
        <v>0</v>
      </c>
    </row>
    <row r="122" spans="1:34" s="22" customFormat="1" x14ac:dyDescent="0.25">
      <c r="A122" s="11">
        <v>107</v>
      </c>
      <c r="B122" s="12">
        <v>235</v>
      </c>
      <c r="C122" s="13" t="s">
        <v>74</v>
      </c>
      <c r="D122" s="14" t="s">
        <v>89</v>
      </c>
      <c r="E122" s="15">
        <v>576</v>
      </c>
      <c r="F122" s="16" t="s">
        <v>72</v>
      </c>
      <c r="G122" s="16">
        <v>72575</v>
      </c>
      <c r="H122" s="17" t="s">
        <v>92</v>
      </c>
      <c r="I122" s="16">
        <v>552372</v>
      </c>
      <c r="J122" s="17" t="s">
        <v>93</v>
      </c>
      <c r="K122" s="18">
        <v>-131.5</v>
      </c>
      <c r="L122" s="19">
        <v>49.749913540000001</v>
      </c>
      <c r="M122" s="18">
        <v>17.01242019</v>
      </c>
      <c r="N122" s="19">
        <v>49.750004779999998</v>
      </c>
      <c r="O122" s="18">
        <v>17.010691919999999</v>
      </c>
      <c r="P122" s="19">
        <v>49.749822180000002</v>
      </c>
      <c r="Q122" s="20">
        <v>17.014149719999999</v>
      </c>
      <c r="R122" s="53">
        <f t="shared" si="26"/>
        <v>0.24925688702408988</v>
      </c>
      <c r="S122" s="21" t="str">
        <f t="shared" si="36"/>
        <v/>
      </c>
      <c r="T122" s="21" t="str">
        <f t="shared" si="25"/>
        <v/>
      </c>
      <c r="U122" s="21" t="str">
        <f t="shared" si="27"/>
        <v/>
      </c>
      <c r="Y122" s="23">
        <f t="shared" si="28"/>
        <v>0</v>
      </c>
      <c r="Z122" s="24" t="str">
        <f t="shared" si="29"/>
        <v xml:space="preserve"> </v>
      </c>
      <c r="AA122" s="25" t="s">
        <v>44</v>
      </c>
      <c r="AB122" s="22">
        <f t="shared" si="30"/>
        <v>0</v>
      </c>
      <c r="AC122" s="22">
        <f t="shared" si="31"/>
        <v>0</v>
      </c>
      <c r="AD122" s="22">
        <f t="shared" si="32"/>
        <v>0</v>
      </c>
      <c r="AF122" s="22">
        <f t="shared" si="33"/>
        <v>0</v>
      </c>
      <c r="AG122" s="22">
        <f t="shared" si="34"/>
        <v>1</v>
      </c>
      <c r="AH122" s="22">
        <f t="shared" si="35"/>
        <v>0</v>
      </c>
    </row>
    <row r="123" spans="1:34" s="22" customFormat="1" x14ac:dyDescent="0.25">
      <c r="A123" s="11"/>
      <c r="B123" s="12"/>
      <c r="C123" s="13"/>
      <c r="D123" s="14"/>
      <c r="E123" s="15"/>
      <c r="F123" s="16"/>
      <c r="G123" s="16"/>
      <c r="H123" s="17"/>
      <c r="I123" s="16"/>
      <c r="J123" s="17"/>
      <c r="K123" s="18"/>
      <c r="L123" s="19"/>
      <c r="M123" s="18"/>
      <c r="N123" s="19"/>
      <c r="O123" s="18"/>
      <c r="P123" s="19"/>
      <c r="Q123" s="20"/>
      <c r="R123" s="53" t="str">
        <f t="shared" si="26"/>
        <v/>
      </c>
      <c r="S123" s="21">
        <f t="shared" si="36"/>
        <v>5764.5731131841321</v>
      </c>
      <c r="T123" s="21">
        <f t="shared" si="25"/>
        <v>5764.5731131841321</v>
      </c>
      <c r="U123" s="21" t="str">
        <f t="shared" si="27"/>
        <v/>
      </c>
      <c r="Y123" s="23">
        <f t="shared" si="28"/>
        <v>0</v>
      </c>
      <c r="Z123" s="24" t="str">
        <f t="shared" si="29"/>
        <v xml:space="preserve"> </v>
      </c>
      <c r="AA123" s="25"/>
      <c r="AB123" s="22">
        <f t="shared" si="30"/>
        <v>0</v>
      </c>
      <c r="AC123" s="22">
        <f t="shared" si="31"/>
        <v>0</v>
      </c>
      <c r="AD123" s="22">
        <f t="shared" si="32"/>
        <v>0</v>
      </c>
      <c r="AF123" s="22">
        <f t="shared" si="33"/>
        <v>0</v>
      </c>
      <c r="AG123" s="22">
        <f t="shared" si="34"/>
        <v>0</v>
      </c>
      <c r="AH123" s="22">
        <f t="shared" si="35"/>
        <v>0</v>
      </c>
    </row>
    <row r="124" spans="1:34" s="22" customFormat="1" x14ac:dyDescent="0.25">
      <c r="A124" s="11">
        <v>108</v>
      </c>
      <c r="B124" s="12">
        <v>237</v>
      </c>
      <c r="C124" s="13" t="s">
        <v>74</v>
      </c>
      <c r="D124" s="14" t="s">
        <v>94</v>
      </c>
      <c r="E124" s="15">
        <v>577</v>
      </c>
      <c r="F124" s="16" t="s">
        <v>72</v>
      </c>
      <c r="G124" s="16">
        <v>21032</v>
      </c>
      <c r="H124" s="17" t="s">
        <v>95</v>
      </c>
      <c r="I124" s="16">
        <v>552186</v>
      </c>
      <c r="J124" s="17" t="s">
        <v>95</v>
      </c>
      <c r="K124" s="18">
        <v>-134</v>
      </c>
      <c r="L124" s="19">
        <v>49.74460131</v>
      </c>
      <c r="M124" s="18">
        <v>17.038336149999999</v>
      </c>
      <c r="N124" s="19">
        <v>49.745164269999997</v>
      </c>
      <c r="O124" s="18">
        <v>17.036831159999998</v>
      </c>
      <c r="P124" s="19">
        <v>49.744040310000003</v>
      </c>
      <c r="Q124" s="20">
        <v>17.039835719999999</v>
      </c>
      <c r="R124" s="53">
        <f t="shared" si="26"/>
        <v>0.24945466689548579</v>
      </c>
      <c r="S124" s="21">
        <f t="shared" si="36"/>
        <v>9.4935297966003418E-5</v>
      </c>
      <c r="T124" s="21">
        <f t="shared" si="25"/>
        <v>9.4935297966003418E-5</v>
      </c>
      <c r="U124" s="21">
        <f t="shared" si="27"/>
        <v>9.4935297966003418E-5</v>
      </c>
      <c r="W124" s="23">
        <f>SUM(R124:R132)</f>
        <v>2.245264235225882</v>
      </c>
      <c r="X124" s="23">
        <f>SUM(U124:U131)</f>
        <v>9.4935297966003418E-5</v>
      </c>
      <c r="Y124" s="23">
        <f t="shared" si="28"/>
        <v>2.245359170523848</v>
      </c>
      <c r="Z124" s="24" t="str">
        <f t="shared" si="29"/>
        <v xml:space="preserve"> </v>
      </c>
      <c r="AA124" s="25" t="s">
        <v>44</v>
      </c>
      <c r="AB124" s="22">
        <f t="shared" si="30"/>
        <v>1</v>
      </c>
      <c r="AC124" s="22">
        <f t="shared" si="31"/>
        <v>1</v>
      </c>
      <c r="AD124" s="22">
        <f t="shared" si="32"/>
        <v>0</v>
      </c>
      <c r="AF124" s="22">
        <f t="shared" si="33"/>
        <v>0</v>
      </c>
      <c r="AG124" s="22">
        <f t="shared" si="34"/>
        <v>1</v>
      </c>
      <c r="AH124" s="22">
        <f t="shared" si="35"/>
        <v>0</v>
      </c>
    </row>
    <row r="125" spans="1:34" s="22" customFormat="1" x14ac:dyDescent="0.25">
      <c r="A125" s="11">
        <v>108</v>
      </c>
      <c r="B125" s="12">
        <v>237</v>
      </c>
      <c r="C125" s="13" t="s">
        <v>74</v>
      </c>
      <c r="D125" s="14" t="s">
        <v>94</v>
      </c>
      <c r="E125" s="15">
        <v>578</v>
      </c>
      <c r="F125" s="16" t="s">
        <v>72</v>
      </c>
      <c r="G125" s="16">
        <v>21032</v>
      </c>
      <c r="H125" s="17" t="s">
        <v>95</v>
      </c>
      <c r="I125" s="16">
        <v>552186</v>
      </c>
      <c r="J125" s="17" t="s">
        <v>95</v>
      </c>
      <c r="K125" s="18">
        <v>-131.69999999999999</v>
      </c>
      <c r="L125" s="19">
        <v>49.743477349999999</v>
      </c>
      <c r="M125" s="18">
        <v>17.04134032</v>
      </c>
      <c r="N125" s="19">
        <v>49.744040310000003</v>
      </c>
      <c r="O125" s="18">
        <v>17.039835719999999</v>
      </c>
      <c r="P125" s="19">
        <v>49.74291633</v>
      </c>
      <c r="Q125" s="20">
        <v>17.042839919999999</v>
      </c>
      <c r="R125" s="53">
        <f t="shared" si="26"/>
        <v>0.24943772151238885</v>
      </c>
      <c r="S125" s="21">
        <f t="shared" si="36"/>
        <v>0</v>
      </c>
      <c r="T125" s="21">
        <f t="shared" si="25"/>
        <v>0</v>
      </c>
      <c r="U125" s="21">
        <f t="shared" si="27"/>
        <v>0</v>
      </c>
      <c r="Y125" s="23">
        <f t="shared" si="28"/>
        <v>0</v>
      </c>
      <c r="Z125" s="24" t="str">
        <f t="shared" si="29"/>
        <v xml:space="preserve"> </v>
      </c>
      <c r="AA125" s="25" t="s">
        <v>44</v>
      </c>
      <c r="AB125" s="22">
        <f t="shared" si="30"/>
        <v>0</v>
      </c>
      <c r="AC125" s="22">
        <f t="shared" si="31"/>
        <v>0</v>
      </c>
      <c r="AD125" s="22">
        <f t="shared" si="32"/>
        <v>0</v>
      </c>
      <c r="AF125" s="22">
        <f t="shared" si="33"/>
        <v>0</v>
      </c>
      <c r="AG125" s="22">
        <f t="shared" si="34"/>
        <v>1</v>
      </c>
      <c r="AH125" s="22">
        <f t="shared" si="35"/>
        <v>0</v>
      </c>
    </row>
    <row r="126" spans="1:34" s="22" customFormat="1" x14ac:dyDescent="0.25">
      <c r="A126" s="11">
        <v>108</v>
      </c>
      <c r="B126" s="12">
        <v>237</v>
      </c>
      <c r="C126" s="13" t="s">
        <v>74</v>
      </c>
      <c r="D126" s="14" t="s">
        <v>94</v>
      </c>
      <c r="E126" s="15">
        <v>579</v>
      </c>
      <c r="F126" s="16" t="s">
        <v>72</v>
      </c>
      <c r="G126" s="16">
        <v>21032</v>
      </c>
      <c r="H126" s="17" t="s">
        <v>95</v>
      </c>
      <c r="I126" s="16">
        <v>552186</v>
      </c>
      <c r="J126" s="17" t="s">
        <v>95</v>
      </c>
      <c r="K126" s="18">
        <v>-130.6</v>
      </c>
      <c r="L126" s="19">
        <v>49.742353340000001</v>
      </c>
      <c r="M126" s="18">
        <v>17.044344349999999</v>
      </c>
      <c r="N126" s="19">
        <v>49.74291633</v>
      </c>
      <c r="O126" s="18">
        <v>17.042839919999999</v>
      </c>
      <c r="P126" s="19">
        <v>49.74179221</v>
      </c>
      <c r="Q126" s="20">
        <v>17.045844120000002</v>
      </c>
      <c r="R126" s="53">
        <f t="shared" si="26"/>
        <v>0.2494498435405117</v>
      </c>
      <c r="S126" s="21">
        <f t="shared" si="36"/>
        <v>0</v>
      </c>
      <c r="T126" s="21">
        <f t="shared" si="25"/>
        <v>0</v>
      </c>
      <c r="U126" s="21">
        <f t="shared" si="27"/>
        <v>0</v>
      </c>
      <c r="Y126" s="23">
        <f t="shared" si="28"/>
        <v>0</v>
      </c>
      <c r="Z126" s="24" t="str">
        <f t="shared" si="29"/>
        <v xml:space="preserve"> </v>
      </c>
      <c r="AA126" s="25" t="s">
        <v>44</v>
      </c>
      <c r="AB126" s="22">
        <f t="shared" si="30"/>
        <v>0</v>
      </c>
      <c r="AC126" s="22">
        <f t="shared" si="31"/>
        <v>0</v>
      </c>
      <c r="AD126" s="22">
        <f t="shared" si="32"/>
        <v>0</v>
      </c>
      <c r="AF126" s="22">
        <f t="shared" si="33"/>
        <v>0</v>
      </c>
      <c r="AG126" s="22">
        <f t="shared" si="34"/>
        <v>1</v>
      </c>
      <c r="AH126" s="22">
        <f t="shared" si="35"/>
        <v>0</v>
      </c>
    </row>
    <row r="127" spans="1:34" s="22" customFormat="1" x14ac:dyDescent="0.25">
      <c r="A127" s="11">
        <v>108</v>
      </c>
      <c r="B127" s="12">
        <v>237</v>
      </c>
      <c r="C127" s="13" t="s">
        <v>74</v>
      </c>
      <c r="D127" s="14" t="s">
        <v>94</v>
      </c>
      <c r="E127" s="15">
        <v>580</v>
      </c>
      <c r="F127" s="16" t="s">
        <v>72</v>
      </c>
      <c r="G127" s="16">
        <v>21032</v>
      </c>
      <c r="H127" s="17" t="s">
        <v>95</v>
      </c>
      <c r="I127" s="16">
        <v>552186</v>
      </c>
      <c r="J127" s="17" t="s">
        <v>95</v>
      </c>
      <c r="K127" s="18">
        <v>-126.6</v>
      </c>
      <c r="L127" s="19">
        <v>49.741229160000003</v>
      </c>
      <c r="M127" s="18">
        <v>17.047348549999999</v>
      </c>
      <c r="N127" s="19">
        <v>49.74179221</v>
      </c>
      <c r="O127" s="18">
        <v>17.045844120000002</v>
      </c>
      <c r="P127" s="19">
        <v>49.740668059999997</v>
      </c>
      <c r="Q127" s="20">
        <v>17.04884796</v>
      </c>
      <c r="R127" s="53">
        <f t="shared" si="26"/>
        <v>0.24943343981977772</v>
      </c>
      <c r="S127" s="21">
        <f t="shared" si="36"/>
        <v>0</v>
      </c>
      <c r="T127" s="21">
        <f t="shared" si="25"/>
        <v>0</v>
      </c>
      <c r="U127" s="21">
        <f t="shared" si="27"/>
        <v>0</v>
      </c>
      <c r="Y127" s="23">
        <f t="shared" si="28"/>
        <v>0</v>
      </c>
      <c r="Z127" s="24" t="str">
        <f t="shared" si="29"/>
        <v xml:space="preserve"> </v>
      </c>
      <c r="AA127" s="25" t="s">
        <v>44</v>
      </c>
      <c r="AB127" s="22">
        <f t="shared" si="30"/>
        <v>0</v>
      </c>
      <c r="AC127" s="22">
        <f t="shared" si="31"/>
        <v>0</v>
      </c>
      <c r="AD127" s="22">
        <f t="shared" si="32"/>
        <v>0</v>
      </c>
      <c r="AF127" s="22">
        <f t="shared" si="33"/>
        <v>0</v>
      </c>
      <c r="AG127" s="22">
        <f t="shared" si="34"/>
        <v>1</v>
      </c>
      <c r="AH127" s="22">
        <f t="shared" si="35"/>
        <v>0</v>
      </c>
    </row>
    <row r="128" spans="1:34" s="22" customFormat="1" x14ac:dyDescent="0.25">
      <c r="A128" s="11">
        <v>108</v>
      </c>
      <c r="B128" s="12">
        <v>237</v>
      </c>
      <c r="C128" s="13" t="s">
        <v>74</v>
      </c>
      <c r="D128" s="14" t="s">
        <v>94</v>
      </c>
      <c r="E128" s="15">
        <v>581</v>
      </c>
      <c r="F128" s="16" t="s">
        <v>72</v>
      </c>
      <c r="G128" s="16">
        <v>21032</v>
      </c>
      <c r="H128" s="17" t="s">
        <v>95</v>
      </c>
      <c r="I128" s="16">
        <v>552186</v>
      </c>
      <c r="J128" s="17" t="s">
        <v>95</v>
      </c>
      <c r="K128" s="18">
        <v>-122.1</v>
      </c>
      <c r="L128" s="19">
        <v>49.740104979999998</v>
      </c>
      <c r="M128" s="18">
        <v>17.050352480000001</v>
      </c>
      <c r="N128" s="19">
        <v>49.740668059999997</v>
      </c>
      <c r="O128" s="18">
        <v>17.04884796</v>
      </c>
      <c r="P128" s="19">
        <v>49.739543769999997</v>
      </c>
      <c r="Q128" s="20">
        <v>17.051851800000001</v>
      </c>
      <c r="R128" s="53">
        <f t="shared" si="26"/>
        <v>0.24944556205585355</v>
      </c>
      <c r="S128" s="21">
        <f t="shared" si="36"/>
        <v>0</v>
      </c>
      <c r="T128" s="21">
        <f t="shared" si="25"/>
        <v>0</v>
      </c>
      <c r="U128" s="21">
        <f t="shared" si="27"/>
        <v>0</v>
      </c>
      <c r="Y128" s="23">
        <f t="shared" si="28"/>
        <v>0</v>
      </c>
      <c r="Z128" s="24" t="str">
        <f t="shared" si="29"/>
        <v xml:space="preserve"> </v>
      </c>
      <c r="AA128" s="25" t="s">
        <v>44</v>
      </c>
      <c r="AB128" s="22">
        <f t="shared" si="30"/>
        <v>0</v>
      </c>
      <c r="AC128" s="22">
        <f t="shared" si="31"/>
        <v>0</v>
      </c>
      <c r="AD128" s="22">
        <f t="shared" si="32"/>
        <v>0</v>
      </c>
      <c r="AF128" s="22">
        <f t="shared" si="33"/>
        <v>0</v>
      </c>
      <c r="AG128" s="22">
        <f t="shared" si="34"/>
        <v>1</v>
      </c>
      <c r="AH128" s="22">
        <f t="shared" si="35"/>
        <v>0</v>
      </c>
    </row>
    <row r="129" spans="1:34" s="22" customFormat="1" x14ac:dyDescent="0.25">
      <c r="A129" s="11">
        <v>108</v>
      </c>
      <c r="B129" s="12">
        <v>237</v>
      </c>
      <c r="C129" s="13" t="s">
        <v>74</v>
      </c>
      <c r="D129" s="14" t="s">
        <v>94</v>
      </c>
      <c r="E129" s="15">
        <v>582</v>
      </c>
      <c r="F129" s="16" t="s">
        <v>72</v>
      </c>
      <c r="G129" s="16">
        <v>21032</v>
      </c>
      <c r="H129" s="17" t="s">
        <v>95</v>
      </c>
      <c r="I129" s="16">
        <v>552186</v>
      </c>
      <c r="J129" s="17" t="s">
        <v>95</v>
      </c>
      <c r="K129" s="18">
        <v>-121.2</v>
      </c>
      <c r="L129" s="19">
        <v>49.738980830000003</v>
      </c>
      <c r="M129" s="18">
        <v>17.053355889999999</v>
      </c>
      <c r="N129" s="19">
        <v>49.739543769999997</v>
      </c>
      <c r="O129" s="18">
        <v>17.051851800000001</v>
      </c>
      <c r="P129" s="19">
        <v>49.738419450000002</v>
      </c>
      <c r="Q129" s="20">
        <v>17.054855280000002</v>
      </c>
      <c r="R129" s="53">
        <f t="shared" si="26"/>
        <v>0.24942917612146598</v>
      </c>
      <c r="S129" s="21">
        <f t="shared" si="36"/>
        <v>0</v>
      </c>
      <c r="T129" s="21">
        <f t="shared" si="25"/>
        <v>0</v>
      </c>
      <c r="U129" s="21">
        <f t="shared" si="27"/>
        <v>0</v>
      </c>
      <c r="Y129" s="23">
        <f t="shared" si="28"/>
        <v>0</v>
      </c>
      <c r="Z129" s="24" t="str">
        <f t="shared" si="29"/>
        <v xml:space="preserve"> </v>
      </c>
      <c r="AA129" s="25" t="s">
        <v>44</v>
      </c>
      <c r="AB129" s="22">
        <f t="shared" si="30"/>
        <v>0</v>
      </c>
      <c r="AC129" s="22">
        <f t="shared" si="31"/>
        <v>0</v>
      </c>
      <c r="AD129" s="22">
        <f t="shared" si="32"/>
        <v>0</v>
      </c>
      <c r="AF129" s="22">
        <f t="shared" si="33"/>
        <v>0</v>
      </c>
      <c r="AG129" s="22">
        <f t="shared" si="34"/>
        <v>1</v>
      </c>
      <c r="AH129" s="22">
        <f t="shared" si="35"/>
        <v>0</v>
      </c>
    </row>
    <row r="130" spans="1:34" s="22" customFormat="1" x14ac:dyDescent="0.25">
      <c r="A130" s="11">
        <v>108</v>
      </c>
      <c r="B130" s="12">
        <v>237</v>
      </c>
      <c r="C130" s="13" t="s">
        <v>74</v>
      </c>
      <c r="D130" s="14" t="s">
        <v>94</v>
      </c>
      <c r="E130" s="15">
        <v>583</v>
      </c>
      <c r="F130" s="16" t="s">
        <v>72</v>
      </c>
      <c r="G130" s="16">
        <v>21032</v>
      </c>
      <c r="H130" s="17" t="s">
        <v>95</v>
      </c>
      <c r="I130" s="16">
        <v>552186</v>
      </c>
      <c r="J130" s="17" t="s">
        <v>95</v>
      </c>
      <c r="K130" s="18">
        <v>-119.8</v>
      </c>
      <c r="L130" s="19">
        <v>49.737856360000002</v>
      </c>
      <c r="M130" s="18">
        <v>17.056359749999999</v>
      </c>
      <c r="N130" s="19">
        <v>49.738419450000002</v>
      </c>
      <c r="O130" s="18">
        <v>17.054855280000002</v>
      </c>
      <c r="P130" s="19">
        <v>49.737295109999998</v>
      </c>
      <c r="Q130" s="20">
        <v>17.05785912</v>
      </c>
      <c r="R130" s="53">
        <f t="shared" si="26"/>
        <v>0.2494570153114104</v>
      </c>
      <c r="S130" s="21">
        <f t="shared" si="36"/>
        <v>0</v>
      </c>
      <c r="T130" s="21">
        <f t="shared" si="25"/>
        <v>0</v>
      </c>
      <c r="U130" s="21">
        <f t="shared" si="27"/>
        <v>0</v>
      </c>
      <c r="Y130" s="23">
        <f t="shared" si="28"/>
        <v>0</v>
      </c>
      <c r="Z130" s="24" t="str">
        <f t="shared" si="29"/>
        <v xml:space="preserve"> </v>
      </c>
      <c r="AA130" s="25" t="s">
        <v>44</v>
      </c>
      <c r="AB130" s="22">
        <f t="shared" si="30"/>
        <v>0</v>
      </c>
      <c r="AC130" s="22">
        <f t="shared" si="31"/>
        <v>0</v>
      </c>
      <c r="AD130" s="22">
        <f t="shared" si="32"/>
        <v>0</v>
      </c>
      <c r="AF130" s="22">
        <f t="shared" si="33"/>
        <v>0</v>
      </c>
      <c r="AG130" s="22">
        <f t="shared" si="34"/>
        <v>1</v>
      </c>
      <c r="AH130" s="22">
        <f t="shared" si="35"/>
        <v>0</v>
      </c>
    </row>
    <row r="131" spans="1:34" s="22" customFormat="1" x14ac:dyDescent="0.25">
      <c r="A131" s="11">
        <v>108</v>
      </c>
      <c r="B131" s="12">
        <v>237</v>
      </c>
      <c r="C131" s="13" t="s">
        <v>74</v>
      </c>
      <c r="D131" s="14" t="s">
        <v>94</v>
      </c>
      <c r="E131" s="15">
        <v>584</v>
      </c>
      <c r="F131" s="16" t="s">
        <v>72</v>
      </c>
      <c r="G131" s="16">
        <v>21032</v>
      </c>
      <c r="H131" s="17" t="s">
        <v>95</v>
      </c>
      <c r="I131" s="16">
        <v>552186</v>
      </c>
      <c r="J131" s="17" t="s">
        <v>95</v>
      </c>
      <c r="K131" s="18">
        <v>-116.2</v>
      </c>
      <c r="L131" s="19">
        <v>49.73673187</v>
      </c>
      <c r="M131" s="18">
        <v>17.059363350000002</v>
      </c>
      <c r="N131" s="19">
        <v>49.737295109999998</v>
      </c>
      <c r="O131" s="18">
        <v>17.05785912</v>
      </c>
      <c r="P131" s="19">
        <v>49.736170629999997</v>
      </c>
      <c r="Q131" s="20">
        <v>17.060862239999999</v>
      </c>
      <c r="R131" s="53">
        <f t="shared" si="26"/>
        <v>0.24942438840708769</v>
      </c>
      <c r="S131" s="21">
        <f t="shared" si="36"/>
        <v>0</v>
      </c>
      <c r="T131" s="21">
        <f t="shared" si="25"/>
        <v>0</v>
      </c>
      <c r="U131" s="21">
        <f t="shared" si="27"/>
        <v>0</v>
      </c>
      <c r="Y131" s="23">
        <f t="shared" si="28"/>
        <v>0</v>
      </c>
      <c r="Z131" s="24" t="str">
        <f t="shared" si="29"/>
        <v xml:space="preserve"> </v>
      </c>
      <c r="AA131" s="25" t="s">
        <v>44</v>
      </c>
      <c r="AB131" s="22">
        <f t="shared" si="30"/>
        <v>0</v>
      </c>
      <c r="AC131" s="22">
        <f t="shared" si="31"/>
        <v>0</v>
      </c>
      <c r="AD131" s="22">
        <f t="shared" si="32"/>
        <v>0</v>
      </c>
      <c r="AF131" s="22">
        <f t="shared" si="33"/>
        <v>0</v>
      </c>
      <c r="AG131" s="22">
        <f t="shared" si="34"/>
        <v>1</v>
      </c>
      <c r="AH131" s="22">
        <f t="shared" si="35"/>
        <v>0</v>
      </c>
    </row>
    <row r="132" spans="1:34" s="22" customFormat="1" x14ac:dyDescent="0.25">
      <c r="A132" s="11">
        <v>108</v>
      </c>
      <c r="B132" s="12">
        <v>237</v>
      </c>
      <c r="C132" s="13" t="s">
        <v>74</v>
      </c>
      <c r="D132" s="14" t="s">
        <v>94</v>
      </c>
      <c r="E132" s="15">
        <v>585</v>
      </c>
      <c r="F132" s="16" t="s">
        <v>72</v>
      </c>
      <c r="G132" s="16">
        <v>21032</v>
      </c>
      <c r="H132" s="17" t="s">
        <v>95</v>
      </c>
      <c r="I132" s="16">
        <v>552186</v>
      </c>
      <c r="J132" s="17" t="s">
        <v>95</v>
      </c>
      <c r="K132" s="18">
        <v>-115.3</v>
      </c>
      <c r="L132" s="19">
        <v>49.735622200000002</v>
      </c>
      <c r="M132" s="18">
        <v>17.062307140000001</v>
      </c>
      <c r="N132" s="19">
        <v>49.736170629999997</v>
      </c>
      <c r="O132" s="18">
        <v>17.060862239999999</v>
      </c>
      <c r="P132" s="19">
        <v>49.735019010000002</v>
      </c>
      <c r="Q132" s="20">
        <v>17.063845560000001</v>
      </c>
      <c r="R132" s="53">
        <f t="shared" si="26"/>
        <v>0.24973242156190056</v>
      </c>
      <c r="S132" s="21" t="str">
        <f t="shared" si="36"/>
        <v/>
      </c>
      <c r="T132" s="21" t="str">
        <f t="shared" si="25"/>
        <v/>
      </c>
      <c r="U132" s="21" t="str">
        <f t="shared" si="27"/>
        <v/>
      </c>
      <c r="Y132" s="23">
        <f t="shared" si="28"/>
        <v>0</v>
      </c>
      <c r="Z132" s="24" t="str">
        <f t="shared" si="29"/>
        <v xml:space="preserve"> </v>
      </c>
      <c r="AA132" s="25" t="s">
        <v>44</v>
      </c>
      <c r="AB132" s="22">
        <f t="shared" si="30"/>
        <v>0</v>
      </c>
      <c r="AC132" s="22">
        <f t="shared" si="31"/>
        <v>0</v>
      </c>
      <c r="AD132" s="22">
        <f t="shared" si="32"/>
        <v>0</v>
      </c>
      <c r="AF132" s="22">
        <f t="shared" si="33"/>
        <v>0</v>
      </c>
      <c r="AG132" s="22">
        <f t="shared" si="34"/>
        <v>1</v>
      </c>
      <c r="AH132" s="22">
        <f t="shared" si="35"/>
        <v>0</v>
      </c>
    </row>
    <row r="133" spans="1:34" s="22" customFormat="1" x14ac:dyDescent="0.25">
      <c r="A133" s="11"/>
      <c r="B133" s="12"/>
      <c r="C133" s="13"/>
      <c r="D133" s="14"/>
      <c r="E133" s="15"/>
      <c r="F133" s="16"/>
      <c r="G133" s="16"/>
      <c r="H133" s="17"/>
      <c r="I133" s="16"/>
      <c r="J133" s="17"/>
      <c r="K133" s="18"/>
      <c r="L133" s="19"/>
      <c r="M133" s="18"/>
      <c r="N133" s="19"/>
      <c r="O133" s="18"/>
      <c r="P133" s="19"/>
      <c r="Q133" s="20"/>
      <c r="R133" s="53" t="str">
        <f t="shared" si="26"/>
        <v/>
      </c>
      <c r="S133" s="21">
        <f t="shared" si="36"/>
        <v>5762.6643265882503</v>
      </c>
      <c r="T133" s="21">
        <f t="shared" si="25"/>
        <v>5762.6643265882503</v>
      </c>
      <c r="U133" s="21" t="str">
        <f t="shared" si="27"/>
        <v/>
      </c>
      <c r="Y133" s="23">
        <f t="shared" si="28"/>
        <v>0</v>
      </c>
      <c r="Z133" s="24" t="str">
        <f t="shared" si="29"/>
        <v xml:space="preserve"> </v>
      </c>
      <c r="AA133" s="25"/>
      <c r="AB133" s="22">
        <f t="shared" si="30"/>
        <v>0</v>
      </c>
      <c r="AC133" s="22">
        <f t="shared" si="31"/>
        <v>0</v>
      </c>
      <c r="AD133" s="22">
        <f t="shared" si="32"/>
        <v>0</v>
      </c>
      <c r="AF133" s="22">
        <f t="shared" si="33"/>
        <v>0</v>
      </c>
      <c r="AG133" s="22">
        <f t="shared" si="34"/>
        <v>0</v>
      </c>
      <c r="AH133" s="22">
        <f t="shared" si="35"/>
        <v>0</v>
      </c>
    </row>
    <row r="134" spans="1:34" s="22" customFormat="1" x14ac:dyDescent="0.25">
      <c r="A134" s="11">
        <v>109</v>
      </c>
      <c r="B134" s="12">
        <v>241</v>
      </c>
      <c r="C134" s="13" t="s">
        <v>74</v>
      </c>
      <c r="D134" s="14" t="s">
        <v>96</v>
      </c>
      <c r="E134" s="15">
        <v>103</v>
      </c>
      <c r="F134" s="16" t="s">
        <v>72</v>
      </c>
      <c r="G134" s="16">
        <v>163422</v>
      </c>
      <c r="H134" s="17" t="s">
        <v>97</v>
      </c>
      <c r="I134" s="16">
        <v>505161</v>
      </c>
      <c r="J134" s="17" t="s">
        <v>98</v>
      </c>
      <c r="K134" s="18">
        <v>-127.3</v>
      </c>
      <c r="L134" s="19">
        <v>49.691440399999998</v>
      </c>
      <c r="M134" s="18">
        <v>17.171040290000001</v>
      </c>
      <c r="N134" s="19">
        <v>49.692038140000001</v>
      </c>
      <c r="O134" s="18">
        <v>17.169573239999998</v>
      </c>
      <c r="P134" s="19">
        <v>49.69084239</v>
      </c>
      <c r="Q134" s="20">
        <v>17.172507599999999</v>
      </c>
      <c r="R134" s="53">
        <f t="shared" si="26"/>
        <v>0.24946266948525553</v>
      </c>
      <c r="S134" s="21">
        <f t="shared" si="36"/>
        <v>0.49891204360372599</v>
      </c>
      <c r="T134" s="21">
        <f t="shared" si="25"/>
        <v>0.49891204360372599</v>
      </c>
      <c r="U134" s="21">
        <f t="shared" si="27"/>
        <v>0.49891204360372599</v>
      </c>
      <c r="W134" s="23">
        <f>SUM(R134:R142)</f>
        <v>2.2451191881213228</v>
      </c>
      <c r="X134" s="23">
        <f>SUM(U134:U141)</f>
        <v>1.2475022213926601</v>
      </c>
      <c r="Y134" s="23">
        <f t="shared" si="28"/>
        <v>3.4926214095139829</v>
      </c>
      <c r="Z134" s="24" t="str">
        <f t="shared" si="29"/>
        <v xml:space="preserve"> </v>
      </c>
      <c r="AA134" s="25" t="s">
        <v>44</v>
      </c>
      <c r="AB134" s="22">
        <f t="shared" si="30"/>
        <v>1</v>
      </c>
      <c r="AC134" s="22">
        <f t="shared" si="31"/>
        <v>1</v>
      </c>
      <c r="AD134" s="22">
        <f t="shared" si="32"/>
        <v>0</v>
      </c>
      <c r="AF134" s="22">
        <f t="shared" si="33"/>
        <v>0</v>
      </c>
      <c r="AG134" s="22">
        <f t="shared" si="34"/>
        <v>1</v>
      </c>
      <c r="AH134" s="22">
        <f t="shared" si="35"/>
        <v>0</v>
      </c>
    </row>
    <row r="135" spans="1:34" s="22" customFormat="1" x14ac:dyDescent="0.25">
      <c r="A135" s="11">
        <v>109</v>
      </c>
      <c r="B135" s="12">
        <v>241</v>
      </c>
      <c r="C135" s="13" t="s">
        <v>74</v>
      </c>
      <c r="D135" s="14" t="s">
        <v>96</v>
      </c>
      <c r="E135" s="15">
        <v>588</v>
      </c>
      <c r="F135" s="16" t="s">
        <v>72</v>
      </c>
      <c r="G135" s="16">
        <v>163422</v>
      </c>
      <c r="H135" s="17" t="s">
        <v>97</v>
      </c>
      <c r="I135" s="16">
        <v>505161</v>
      </c>
      <c r="J135" s="17" t="s">
        <v>98</v>
      </c>
      <c r="K135" s="18">
        <v>-118.3</v>
      </c>
      <c r="L135" s="19">
        <v>49.692636239999999</v>
      </c>
      <c r="M135" s="18">
        <v>17.168105499999999</v>
      </c>
      <c r="N135" s="19">
        <v>49.693233739999997</v>
      </c>
      <c r="O135" s="18">
        <v>17.166638880000001</v>
      </c>
      <c r="P135" s="19">
        <v>49.692038140000001</v>
      </c>
      <c r="Q135" s="20">
        <v>17.169573239999998</v>
      </c>
      <c r="R135" s="53">
        <f t="shared" si="26"/>
        <v>0.24944937384544374</v>
      </c>
      <c r="S135" s="21">
        <f t="shared" si="36"/>
        <v>0.24946266948525553</v>
      </c>
      <c r="T135" s="21">
        <f t="shared" ref="T135:T163" si="37">IF(ISERR(S135),0,S135)</f>
        <v>0.24946266948525553</v>
      </c>
      <c r="U135" s="21">
        <f t="shared" si="27"/>
        <v>0.24946266948525553</v>
      </c>
      <c r="Y135" s="23">
        <f t="shared" si="28"/>
        <v>0</v>
      </c>
      <c r="Z135" s="24" t="str">
        <f t="shared" si="29"/>
        <v xml:space="preserve"> </v>
      </c>
      <c r="AA135" s="25" t="s">
        <v>44</v>
      </c>
      <c r="AB135" s="22">
        <f t="shared" si="30"/>
        <v>0</v>
      </c>
      <c r="AC135" s="22">
        <f t="shared" si="31"/>
        <v>0</v>
      </c>
      <c r="AD135" s="22">
        <f t="shared" si="32"/>
        <v>0</v>
      </c>
      <c r="AF135" s="22">
        <f t="shared" si="33"/>
        <v>0</v>
      </c>
      <c r="AG135" s="22">
        <f t="shared" si="34"/>
        <v>1</v>
      </c>
      <c r="AH135" s="22">
        <f t="shared" si="35"/>
        <v>0</v>
      </c>
    </row>
    <row r="136" spans="1:34" s="22" customFormat="1" x14ac:dyDescent="0.25">
      <c r="A136" s="11">
        <v>109</v>
      </c>
      <c r="B136" s="12">
        <v>241</v>
      </c>
      <c r="C136" s="13" t="s">
        <v>74</v>
      </c>
      <c r="D136" s="14" t="s">
        <v>96</v>
      </c>
      <c r="E136" s="15">
        <v>589</v>
      </c>
      <c r="F136" s="16" t="s">
        <v>72</v>
      </c>
      <c r="G136" s="16">
        <v>163431</v>
      </c>
      <c r="H136" s="17" t="s">
        <v>98</v>
      </c>
      <c r="I136" s="16">
        <v>505161</v>
      </c>
      <c r="J136" s="17" t="s">
        <v>98</v>
      </c>
      <c r="K136" s="18">
        <v>-124.2</v>
      </c>
      <c r="L136" s="19">
        <v>49.690244710000002</v>
      </c>
      <c r="M136" s="18">
        <v>17.17397437</v>
      </c>
      <c r="N136" s="19">
        <v>49.69084239</v>
      </c>
      <c r="O136" s="18">
        <v>17.172507599999999</v>
      </c>
      <c r="P136" s="19">
        <v>49.689646609999997</v>
      </c>
      <c r="Q136" s="20">
        <v>17.175441960000001</v>
      </c>
      <c r="R136" s="53">
        <f t="shared" ref="R136:R164" si="38">IF(ISBLANK(N136),"",ACOS(COS(RADIANS(90-N136))*COS(RADIANS(90-P136))+SIN(RADIANS(90-N136)) *SIN(RADIANS(90-P136))*COS(RADIANS(O136-Q136)))*6371)</f>
        <v>0.24946882931730374</v>
      </c>
      <c r="S136" s="21">
        <f t="shared" si="36"/>
        <v>0</v>
      </c>
      <c r="T136" s="21">
        <f t="shared" si="37"/>
        <v>0</v>
      </c>
      <c r="U136" s="21">
        <f t="shared" ref="U136:U164" si="39">(IF(R136="","",T136))</f>
        <v>0</v>
      </c>
      <c r="Y136" s="23">
        <f t="shared" ref="Y136:Y164" si="40">+W136+X136</f>
        <v>0</v>
      </c>
      <c r="Z136" s="24" t="str">
        <f t="shared" ref="Z136:Z164" si="41">IF(+Y136&gt;4,"!!!!!!"," ")</f>
        <v xml:space="preserve"> </v>
      </c>
      <c r="AA136" s="25" t="s">
        <v>44</v>
      </c>
      <c r="AB136" s="22">
        <f t="shared" ref="AB136:AB164" si="42">IF(Y136=0,0,1)</f>
        <v>0</v>
      </c>
      <c r="AC136" s="22">
        <f t="shared" ref="AC136:AC164" si="43">IF(AA136="Správa Železnic",1*AB136,0)</f>
        <v>0</v>
      </c>
      <c r="AD136" s="22">
        <f t="shared" ref="AD136:AD164" si="44">IF(AA136="Podnikatelské subjekty",1*AB136,0)</f>
        <v>0</v>
      </c>
      <c r="AF136" s="22">
        <f t="shared" ref="AF136:AF164" si="45">IF(C136="Česká Třebová - Brno",1,0)</f>
        <v>0</v>
      </c>
      <c r="AG136" s="22">
        <f t="shared" ref="AG136:AG164" si="46">IF(AA136="Správa Železnic",1,0)</f>
        <v>1</v>
      </c>
      <c r="AH136" s="22">
        <f t="shared" ref="AH136:AH164" si="47">+AF136*AG136*AB136</f>
        <v>0</v>
      </c>
    </row>
    <row r="137" spans="1:34" s="22" customFormat="1" x14ac:dyDescent="0.25">
      <c r="A137" s="11">
        <v>109</v>
      </c>
      <c r="B137" s="12">
        <v>241</v>
      </c>
      <c r="C137" s="13" t="s">
        <v>74</v>
      </c>
      <c r="D137" s="14" t="s">
        <v>96</v>
      </c>
      <c r="E137" s="15">
        <v>590</v>
      </c>
      <c r="F137" s="16" t="s">
        <v>72</v>
      </c>
      <c r="G137" s="16">
        <v>163431</v>
      </c>
      <c r="H137" s="17" t="s">
        <v>98</v>
      </c>
      <c r="I137" s="16">
        <v>505161</v>
      </c>
      <c r="J137" s="17" t="s">
        <v>98</v>
      </c>
      <c r="K137" s="18">
        <v>-124.5</v>
      </c>
      <c r="L137" s="19">
        <v>49.68904886</v>
      </c>
      <c r="M137" s="18">
        <v>17.17690837</v>
      </c>
      <c r="N137" s="19">
        <v>49.689646609999997</v>
      </c>
      <c r="O137" s="18">
        <v>17.175441960000001</v>
      </c>
      <c r="P137" s="19">
        <v>49.688450690000003</v>
      </c>
      <c r="Q137" s="20">
        <v>17.17837596</v>
      </c>
      <c r="R137" s="53">
        <f t="shared" si="38"/>
        <v>0.24945961660948579</v>
      </c>
      <c r="S137" s="21" t="e">
        <f t="shared" si="36"/>
        <v>#NUM!</v>
      </c>
      <c r="T137" s="21">
        <f t="shared" si="37"/>
        <v>0</v>
      </c>
      <c r="U137" s="21">
        <f t="shared" si="39"/>
        <v>0</v>
      </c>
      <c r="Y137" s="23">
        <f t="shared" si="40"/>
        <v>0</v>
      </c>
      <c r="Z137" s="24" t="str">
        <f t="shared" si="41"/>
        <v xml:space="preserve"> </v>
      </c>
      <c r="AA137" s="25" t="s">
        <v>44</v>
      </c>
      <c r="AB137" s="22">
        <f t="shared" si="42"/>
        <v>0</v>
      </c>
      <c r="AC137" s="22">
        <f t="shared" si="43"/>
        <v>0</v>
      </c>
      <c r="AD137" s="22">
        <f t="shared" si="44"/>
        <v>0</v>
      </c>
      <c r="AF137" s="22">
        <f t="shared" si="45"/>
        <v>0</v>
      </c>
      <c r="AG137" s="22">
        <f t="shared" si="46"/>
        <v>1</v>
      </c>
      <c r="AH137" s="22">
        <f t="shared" si="47"/>
        <v>0</v>
      </c>
    </row>
    <row r="138" spans="1:34" s="22" customFormat="1" x14ac:dyDescent="0.25">
      <c r="A138" s="11">
        <v>109</v>
      </c>
      <c r="B138" s="12">
        <v>241</v>
      </c>
      <c r="C138" s="13" t="s">
        <v>74</v>
      </c>
      <c r="D138" s="14" t="s">
        <v>96</v>
      </c>
      <c r="E138" s="15">
        <v>591</v>
      </c>
      <c r="F138" s="16" t="s">
        <v>72</v>
      </c>
      <c r="G138" s="16">
        <v>163431</v>
      </c>
      <c r="H138" s="17" t="s">
        <v>98</v>
      </c>
      <c r="I138" s="16">
        <v>505161</v>
      </c>
      <c r="J138" s="17" t="s">
        <v>98</v>
      </c>
      <c r="K138" s="18">
        <v>-124</v>
      </c>
      <c r="L138" s="19">
        <v>49.687852929999998</v>
      </c>
      <c r="M138" s="18">
        <v>17.179842319999999</v>
      </c>
      <c r="N138" s="19">
        <v>49.688450690000003</v>
      </c>
      <c r="O138" s="18">
        <v>17.17837596</v>
      </c>
      <c r="P138" s="19">
        <v>49.687254729999999</v>
      </c>
      <c r="Q138" s="20">
        <v>17.181309599999999</v>
      </c>
      <c r="R138" s="53">
        <f t="shared" si="38"/>
        <v>0.24944444199418103</v>
      </c>
      <c r="S138" s="21">
        <f t="shared" si="36"/>
        <v>0</v>
      </c>
      <c r="T138" s="21">
        <f t="shared" si="37"/>
        <v>0</v>
      </c>
      <c r="U138" s="21">
        <f t="shared" si="39"/>
        <v>0</v>
      </c>
      <c r="Y138" s="23">
        <f t="shared" si="40"/>
        <v>0</v>
      </c>
      <c r="Z138" s="24" t="str">
        <f t="shared" si="41"/>
        <v xml:space="preserve"> </v>
      </c>
      <c r="AA138" s="25" t="s">
        <v>44</v>
      </c>
      <c r="AB138" s="22">
        <f t="shared" si="42"/>
        <v>0</v>
      </c>
      <c r="AC138" s="22">
        <f t="shared" si="43"/>
        <v>0</v>
      </c>
      <c r="AD138" s="22">
        <f t="shared" si="44"/>
        <v>0</v>
      </c>
      <c r="AF138" s="22">
        <f t="shared" si="45"/>
        <v>0</v>
      </c>
      <c r="AG138" s="22">
        <f t="shared" si="46"/>
        <v>1</v>
      </c>
      <c r="AH138" s="22">
        <f t="shared" si="47"/>
        <v>0</v>
      </c>
    </row>
    <row r="139" spans="1:34" s="22" customFormat="1" x14ac:dyDescent="0.25">
      <c r="A139" s="11">
        <v>109</v>
      </c>
      <c r="B139" s="12">
        <v>241</v>
      </c>
      <c r="C139" s="13" t="s">
        <v>74</v>
      </c>
      <c r="D139" s="14" t="s">
        <v>96</v>
      </c>
      <c r="E139" s="15">
        <v>592</v>
      </c>
      <c r="F139" s="16" t="s">
        <v>72</v>
      </c>
      <c r="G139" s="16">
        <v>163431</v>
      </c>
      <c r="H139" s="17" t="s">
        <v>98</v>
      </c>
      <c r="I139" s="16">
        <v>505161</v>
      </c>
      <c r="J139" s="17" t="s">
        <v>98</v>
      </c>
      <c r="K139" s="18">
        <v>-126.2</v>
      </c>
      <c r="L139" s="19">
        <v>49.686656990000003</v>
      </c>
      <c r="M139" s="18">
        <v>17.182776050000001</v>
      </c>
      <c r="N139" s="19">
        <v>49.687254729999999</v>
      </c>
      <c r="O139" s="18">
        <v>17.181309599999999</v>
      </c>
      <c r="P139" s="19">
        <v>49.686058750000001</v>
      </c>
      <c r="Q139" s="20">
        <v>17.184243240000001</v>
      </c>
      <c r="R139" s="53">
        <f t="shared" si="38"/>
        <v>0.24945007838733835</v>
      </c>
      <c r="S139" s="21">
        <f t="shared" si="36"/>
        <v>1.3425878504835786E-4</v>
      </c>
      <c r="T139" s="21">
        <f t="shared" si="37"/>
        <v>1.3425878504835786E-4</v>
      </c>
      <c r="U139" s="21">
        <f t="shared" si="39"/>
        <v>1.3425878504835786E-4</v>
      </c>
      <c r="Y139" s="23">
        <f t="shared" si="40"/>
        <v>0</v>
      </c>
      <c r="Z139" s="24" t="str">
        <f t="shared" si="41"/>
        <v xml:space="preserve"> </v>
      </c>
      <c r="AA139" s="25" t="s">
        <v>44</v>
      </c>
      <c r="AB139" s="22">
        <f t="shared" si="42"/>
        <v>0</v>
      </c>
      <c r="AC139" s="22">
        <f t="shared" si="43"/>
        <v>0</v>
      </c>
      <c r="AD139" s="22">
        <f t="shared" si="44"/>
        <v>0</v>
      </c>
      <c r="AF139" s="22">
        <f t="shared" si="45"/>
        <v>0</v>
      </c>
      <c r="AG139" s="22">
        <f t="shared" si="46"/>
        <v>1</v>
      </c>
      <c r="AH139" s="22">
        <f t="shared" si="47"/>
        <v>0</v>
      </c>
    </row>
    <row r="140" spans="1:34" s="22" customFormat="1" x14ac:dyDescent="0.25">
      <c r="A140" s="11">
        <v>109</v>
      </c>
      <c r="B140" s="12">
        <v>241</v>
      </c>
      <c r="C140" s="13" t="s">
        <v>74</v>
      </c>
      <c r="D140" s="14" t="s">
        <v>96</v>
      </c>
      <c r="E140" s="15">
        <v>593</v>
      </c>
      <c r="F140" s="16" t="s">
        <v>72</v>
      </c>
      <c r="G140" s="16">
        <v>163431</v>
      </c>
      <c r="H140" s="17" t="s">
        <v>98</v>
      </c>
      <c r="I140" s="16">
        <v>505161</v>
      </c>
      <c r="J140" s="17" t="s">
        <v>98</v>
      </c>
      <c r="K140" s="18">
        <v>-119.2</v>
      </c>
      <c r="L140" s="19">
        <v>49.685460910000003</v>
      </c>
      <c r="M140" s="18">
        <v>17.185709769999999</v>
      </c>
      <c r="N140" s="19">
        <v>49.686058750000001</v>
      </c>
      <c r="O140" s="18">
        <v>17.184243240000001</v>
      </c>
      <c r="P140" s="19">
        <v>49.684862619999997</v>
      </c>
      <c r="Q140" s="20">
        <v>17.187176879999999</v>
      </c>
      <c r="R140" s="53">
        <f t="shared" si="38"/>
        <v>0.24946335592533764</v>
      </c>
      <c r="S140" s="21">
        <f t="shared" si="36"/>
        <v>9.4935297966003418E-5</v>
      </c>
      <c r="T140" s="21">
        <f t="shared" si="37"/>
        <v>9.4935297966003418E-5</v>
      </c>
      <c r="U140" s="21">
        <f t="shared" si="39"/>
        <v>9.4935297966003418E-5</v>
      </c>
      <c r="Y140" s="23">
        <f t="shared" si="40"/>
        <v>0</v>
      </c>
      <c r="Z140" s="24" t="str">
        <f t="shared" si="41"/>
        <v xml:space="preserve"> </v>
      </c>
      <c r="AA140" s="25" t="s">
        <v>44</v>
      </c>
      <c r="AB140" s="22">
        <f t="shared" si="42"/>
        <v>0</v>
      </c>
      <c r="AC140" s="22">
        <f t="shared" si="43"/>
        <v>0</v>
      </c>
      <c r="AD140" s="22">
        <f t="shared" si="44"/>
        <v>0</v>
      </c>
      <c r="AF140" s="22">
        <f t="shared" si="45"/>
        <v>0</v>
      </c>
      <c r="AG140" s="22">
        <f t="shared" si="46"/>
        <v>1</v>
      </c>
      <c r="AH140" s="22">
        <f t="shared" si="47"/>
        <v>0</v>
      </c>
    </row>
    <row r="141" spans="1:34" s="22" customFormat="1" x14ac:dyDescent="0.25">
      <c r="A141" s="11">
        <v>109</v>
      </c>
      <c r="B141" s="12">
        <v>241</v>
      </c>
      <c r="C141" s="13" t="s">
        <v>74</v>
      </c>
      <c r="D141" s="14" t="s">
        <v>96</v>
      </c>
      <c r="E141" s="15">
        <v>594</v>
      </c>
      <c r="F141" s="16" t="s">
        <v>72</v>
      </c>
      <c r="G141" s="16">
        <v>163431</v>
      </c>
      <c r="H141" s="17" t="s">
        <v>98</v>
      </c>
      <c r="I141" s="16">
        <v>505161</v>
      </c>
      <c r="J141" s="17" t="s">
        <v>98</v>
      </c>
      <c r="K141" s="18">
        <v>-120</v>
      </c>
      <c r="L141" s="19">
        <v>49.684264730000002</v>
      </c>
      <c r="M141" s="18">
        <v>17.188643389999999</v>
      </c>
      <c r="N141" s="19">
        <v>49.684862619999997</v>
      </c>
      <c r="O141" s="18">
        <v>17.187176879999999</v>
      </c>
      <c r="P141" s="19">
        <v>49.683666459999998</v>
      </c>
      <c r="Q141" s="20">
        <v>17.190110520000001</v>
      </c>
      <c r="R141" s="53">
        <f t="shared" si="38"/>
        <v>0.24946951574182474</v>
      </c>
      <c r="S141" s="21">
        <f t="shared" si="36"/>
        <v>0.49889831422066422</v>
      </c>
      <c r="T141" s="21">
        <f t="shared" si="37"/>
        <v>0.49889831422066422</v>
      </c>
      <c r="U141" s="21">
        <f t="shared" si="39"/>
        <v>0.49889831422066422</v>
      </c>
      <c r="Y141" s="23">
        <f t="shared" si="40"/>
        <v>0</v>
      </c>
      <c r="Z141" s="24" t="str">
        <f t="shared" si="41"/>
        <v xml:space="preserve"> </v>
      </c>
      <c r="AA141" s="25" t="s">
        <v>44</v>
      </c>
      <c r="AB141" s="22">
        <f t="shared" si="42"/>
        <v>0</v>
      </c>
      <c r="AC141" s="22">
        <f t="shared" si="43"/>
        <v>0</v>
      </c>
      <c r="AD141" s="22">
        <f t="shared" si="44"/>
        <v>0</v>
      </c>
      <c r="AF141" s="22">
        <f t="shared" si="45"/>
        <v>0</v>
      </c>
      <c r="AG141" s="22">
        <f t="shared" si="46"/>
        <v>1</v>
      </c>
      <c r="AH141" s="22">
        <f t="shared" si="47"/>
        <v>0</v>
      </c>
    </row>
    <row r="142" spans="1:34" s="22" customFormat="1" x14ac:dyDescent="0.25">
      <c r="A142" s="11">
        <v>109</v>
      </c>
      <c r="B142" s="12">
        <v>241</v>
      </c>
      <c r="C142" s="13" t="s">
        <v>74</v>
      </c>
      <c r="D142" s="14" t="s">
        <v>96</v>
      </c>
      <c r="E142" s="15">
        <v>595</v>
      </c>
      <c r="F142" s="16" t="s">
        <v>72</v>
      </c>
      <c r="G142" s="16">
        <v>163431</v>
      </c>
      <c r="H142" s="17" t="s">
        <v>98</v>
      </c>
      <c r="I142" s="16">
        <v>505161</v>
      </c>
      <c r="J142" s="17" t="s">
        <v>98</v>
      </c>
      <c r="K142" s="18">
        <v>-114.4</v>
      </c>
      <c r="L142" s="19">
        <v>49.680675829999998</v>
      </c>
      <c r="M142" s="18">
        <v>17.19744305</v>
      </c>
      <c r="N142" s="19">
        <v>49.681273939999997</v>
      </c>
      <c r="O142" s="18">
        <v>17.195976720000001</v>
      </c>
      <c r="P142" s="19">
        <v>49.680077570000002</v>
      </c>
      <c r="Q142" s="20">
        <v>17.19890964</v>
      </c>
      <c r="R142" s="53">
        <f t="shared" si="38"/>
        <v>0.24945130681515204</v>
      </c>
      <c r="S142" s="21" t="e">
        <f>IF(ISBLANK(#REF!),"",ACOS(COS(RADIANS(90-#REF!))*COS(RADIANS(90-P142))+SIN(RADIANS(90-#REF!)) *SIN(RADIANS(90-P142))*COS(RADIANS(#REF!-Q142)))*6371)</f>
        <v>#REF!</v>
      </c>
      <c r="T142" s="21">
        <f t="shared" si="37"/>
        <v>0</v>
      </c>
      <c r="U142" s="21">
        <f t="shared" si="39"/>
        <v>0</v>
      </c>
      <c r="Y142" s="23">
        <f t="shared" si="40"/>
        <v>0</v>
      </c>
      <c r="Z142" s="24" t="str">
        <f t="shared" si="41"/>
        <v xml:space="preserve"> </v>
      </c>
      <c r="AA142" s="25" t="s">
        <v>44</v>
      </c>
      <c r="AB142" s="22">
        <f t="shared" si="42"/>
        <v>0</v>
      </c>
      <c r="AC142" s="22">
        <f t="shared" si="43"/>
        <v>0</v>
      </c>
      <c r="AD142" s="22">
        <f t="shared" si="44"/>
        <v>0</v>
      </c>
      <c r="AF142" s="22">
        <f t="shared" si="45"/>
        <v>0</v>
      </c>
      <c r="AG142" s="22">
        <f t="shared" si="46"/>
        <v>1</v>
      </c>
      <c r="AH142" s="22">
        <f t="shared" si="47"/>
        <v>0</v>
      </c>
    </row>
    <row r="143" spans="1:34" s="22" customFormat="1" x14ac:dyDescent="0.25">
      <c r="A143" s="11"/>
      <c r="B143" s="12"/>
      <c r="C143" s="13"/>
      <c r="D143" s="14"/>
      <c r="E143" s="15"/>
      <c r="F143" s="16"/>
      <c r="G143" s="16"/>
      <c r="H143" s="17"/>
      <c r="I143" s="16"/>
      <c r="J143" s="17"/>
      <c r="K143" s="18"/>
      <c r="L143" s="19"/>
      <c r="M143" s="18"/>
      <c r="N143" s="19"/>
      <c r="O143" s="18"/>
      <c r="P143" s="19"/>
      <c r="Q143" s="20"/>
      <c r="R143" s="53" t="str">
        <f t="shared" si="38"/>
        <v/>
      </c>
      <c r="S143" s="21">
        <f t="shared" si="36"/>
        <v>5758.9916295511912</v>
      </c>
      <c r="T143" s="21">
        <f t="shared" si="37"/>
        <v>5758.9916295511912</v>
      </c>
      <c r="U143" s="21" t="str">
        <f t="shared" si="39"/>
        <v/>
      </c>
      <c r="Y143" s="23">
        <f t="shared" si="40"/>
        <v>0</v>
      </c>
      <c r="Z143" s="24" t="str">
        <f t="shared" si="41"/>
        <v xml:space="preserve"> </v>
      </c>
      <c r="AA143" s="25"/>
      <c r="AB143" s="22">
        <f t="shared" si="42"/>
        <v>0</v>
      </c>
      <c r="AC143" s="22">
        <f t="shared" si="43"/>
        <v>0</v>
      </c>
      <c r="AD143" s="22">
        <f t="shared" si="44"/>
        <v>0</v>
      </c>
      <c r="AF143" s="22">
        <f t="shared" si="45"/>
        <v>0</v>
      </c>
      <c r="AG143" s="22">
        <f t="shared" si="46"/>
        <v>0</v>
      </c>
      <c r="AH143" s="22">
        <f t="shared" si="47"/>
        <v>0</v>
      </c>
    </row>
    <row r="144" spans="1:34" s="22" customFormat="1" x14ac:dyDescent="0.25">
      <c r="A144" s="11">
        <v>112</v>
      </c>
      <c r="B144" s="12">
        <v>244</v>
      </c>
      <c r="C144" s="13" t="s">
        <v>74</v>
      </c>
      <c r="D144" s="14" t="s">
        <v>99</v>
      </c>
      <c r="E144" s="15">
        <v>152</v>
      </c>
      <c r="F144" s="16" t="s">
        <v>72</v>
      </c>
      <c r="G144" s="16">
        <v>110566</v>
      </c>
      <c r="H144" s="17" t="s">
        <v>100</v>
      </c>
      <c r="I144" s="16">
        <v>500496</v>
      </c>
      <c r="J144" s="17" t="s">
        <v>101</v>
      </c>
      <c r="K144" s="18">
        <v>-125.9</v>
      </c>
      <c r="L144" s="19">
        <v>49.631559889999998</v>
      </c>
      <c r="M144" s="18">
        <v>17.260328600000001</v>
      </c>
      <c r="N144" s="19">
        <v>49.632637000000003</v>
      </c>
      <c r="O144" s="18">
        <v>17.259830640000001</v>
      </c>
      <c r="P144" s="19">
        <v>49.630484000000003</v>
      </c>
      <c r="Q144" s="20">
        <v>17.26082568</v>
      </c>
      <c r="R144" s="53">
        <f t="shared" si="38"/>
        <v>0.24989866650567572</v>
      </c>
      <c r="S144" s="21">
        <f t="shared" si="36"/>
        <v>0.99959125428656392</v>
      </c>
      <c r="T144" s="21">
        <f t="shared" si="37"/>
        <v>0.99959125428656392</v>
      </c>
      <c r="U144" s="21">
        <f t="shared" si="39"/>
        <v>0.99959125428656392</v>
      </c>
      <c r="W144" s="23">
        <f>SUM(R144:R151)</f>
        <v>1.9991993394109091</v>
      </c>
      <c r="X144" s="23">
        <f>SUM(U144:U150)</f>
        <v>1.249719114875254</v>
      </c>
      <c r="Y144" s="23">
        <f t="shared" si="40"/>
        <v>3.2489184542861631</v>
      </c>
      <c r="Z144" s="24" t="str">
        <f t="shared" si="41"/>
        <v xml:space="preserve"> </v>
      </c>
      <c r="AA144" s="25" t="s">
        <v>44</v>
      </c>
      <c r="AB144" s="22">
        <f t="shared" si="42"/>
        <v>1</v>
      </c>
      <c r="AC144" s="22">
        <f t="shared" si="43"/>
        <v>1</v>
      </c>
      <c r="AD144" s="22">
        <f t="shared" si="44"/>
        <v>0</v>
      </c>
      <c r="AF144" s="22">
        <f t="shared" si="45"/>
        <v>0</v>
      </c>
      <c r="AG144" s="22">
        <f t="shared" si="46"/>
        <v>1</v>
      </c>
      <c r="AH144" s="22">
        <f t="shared" si="47"/>
        <v>0</v>
      </c>
    </row>
    <row r="145" spans="1:34" s="22" customFormat="1" x14ac:dyDescent="0.25">
      <c r="A145" s="11">
        <v>112</v>
      </c>
      <c r="B145" s="12">
        <v>244</v>
      </c>
      <c r="C145" s="13" t="s">
        <v>74</v>
      </c>
      <c r="D145" s="14" t="s">
        <v>99</v>
      </c>
      <c r="E145" s="15">
        <v>605</v>
      </c>
      <c r="F145" s="16" t="s">
        <v>72</v>
      </c>
      <c r="G145" s="16">
        <v>6441</v>
      </c>
      <c r="H145" s="17" t="s">
        <v>102</v>
      </c>
      <c r="I145" s="16">
        <v>500852</v>
      </c>
      <c r="J145" s="17" t="s">
        <v>103</v>
      </c>
      <c r="K145" s="18">
        <v>-114.3</v>
      </c>
      <c r="L145" s="19">
        <v>49.638018600000002</v>
      </c>
      <c r="M145" s="18">
        <v>17.25734297</v>
      </c>
      <c r="N145" s="19">
        <v>49.639095879999999</v>
      </c>
      <c r="O145" s="18">
        <v>17.2568448</v>
      </c>
      <c r="P145" s="19">
        <v>49.636942929999996</v>
      </c>
      <c r="Q145" s="20">
        <v>17.2578402</v>
      </c>
      <c r="R145" s="53">
        <f t="shared" si="38"/>
        <v>0.24989803535986876</v>
      </c>
      <c r="S145" s="21">
        <f t="shared" si="36"/>
        <v>0</v>
      </c>
      <c r="T145" s="21">
        <f t="shared" si="37"/>
        <v>0</v>
      </c>
      <c r="U145" s="21">
        <f t="shared" si="39"/>
        <v>0</v>
      </c>
      <c r="Y145" s="23">
        <f t="shared" si="40"/>
        <v>0</v>
      </c>
      <c r="Z145" s="24" t="str">
        <f t="shared" si="41"/>
        <v xml:space="preserve"> </v>
      </c>
      <c r="AA145" s="25" t="s">
        <v>44</v>
      </c>
      <c r="AB145" s="22">
        <f t="shared" si="42"/>
        <v>0</v>
      </c>
      <c r="AC145" s="22">
        <f t="shared" si="43"/>
        <v>0</v>
      </c>
      <c r="AD145" s="22">
        <f t="shared" si="44"/>
        <v>0</v>
      </c>
      <c r="AF145" s="22">
        <f t="shared" si="45"/>
        <v>0</v>
      </c>
      <c r="AG145" s="22">
        <f t="shared" si="46"/>
        <v>1</v>
      </c>
      <c r="AH145" s="22">
        <f t="shared" si="47"/>
        <v>0</v>
      </c>
    </row>
    <row r="146" spans="1:34" s="22" customFormat="1" x14ac:dyDescent="0.25">
      <c r="A146" s="11">
        <v>112</v>
      </c>
      <c r="B146" s="12">
        <v>244</v>
      </c>
      <c r="C146" s="13" t="s">
        <v>74</v>
      </c>
      <c r="D146" s="14" t="s">
        <v>99</v>
      </c>
      <c r="E146" s="15">
        <v>606</v>
      </c>
      <c r="F146" s="16" t="s">
        <v>72</v>
      </c>
      <c r="G146" s="16">
        <v>110566</v>
      </c>
      <c r="H146" s="17" t="s">
        <v>100</v>
      </c>
      <c r="I146" s="16">
        <v>500496</v>
      </c>
      <c r="J146" s="17" t="s">
        <v>101</v>
      </c>
      <c r="K146" s="18">
        <v>-117.9</v>
      </c>
      <c r="L146" s="19">
        <v>49.635865920000001</v>
      </c>
      <c r="M146" s="18">
        <v>17.25833815</v>
      </c>
      <c r="N146" s="19">
        <v>49.636942929999996</v>
      </c>
      <c r="O146" s="18">
        <v>17.2578402</v>
      </c>
      <c r="P146" s="19">
        <v>49.634789900000001</v>
      </c>
      <c r="Q146" s="20">
        <v>17.258835600000001</v>
      </c>
      <c r="R146" s="53">
        <f t="shared" si="38"/>
        <v>0.24990748435603782</v>
      </c>
      <c r="S146" s="21">
        <f t="shared" si="36"/>
        <v>1.3425878504835786E-4</v>
      </c>
      <c r="T146" s="21">
        <f t="shared" si="37"/>
        <v>1.3425878504835786E-4</v>
      </c>
      <c r="U146" s="21">
        <f t="shared" si="39"/>
        <v>1.3425878504835786E-4</v>
      </c>
      <c r="Y146" s="23">
        <f t="shared" si="40"/>
        <v>0</v>
      </c>
      <c r="Z146" s="24" t="str">
        <f t="shared" si="41"/>
        <v xml:space="preserve"> </v>
      </c>
      <c r="AA146" s="25" t="s">
        <v>44</v>
      </c>
      <c r="AB146" s="22">
        <f t="shared" si="42"/>
        <v>0</v>
      </c>
      <c r="AC146" s="22">
        <f t="shared" si="43"/>
        <v>0</v>
      </c>
      <c r="AD146" s="22">
        <f t="shared" si="44"/>
        <v>0</v>
      </c>
      <c r="AF146" s="22">
        <f t="shared" si="45"/>
        <v>0</v>
      </c>
      <c r="AG146" s="22">
        <f t="shared" si="46"/>
        <v>1</v>
      </c>
      <c r="AH146" s="22">
        <f t="shared" si="47"/>
        <v>0</v>
      </c>
    </row>
    <row r="147" spans="1:34" s="22" customFormat="1" x14ac:dyDescent="0.25">
      <c r="A147" s="11">
        <v>112</v>
      </c>
      <c r="B147" s="12">
        <v>244</v>
      </c>
      <c r="C147" s="13" t="s">
        <v>74</v>
      </c>
      <c r="D147" s="14" t="s">
        <v>99</v>
      </c>
      <c r="E147" s="15">
        <v>607</v>
      </c>
      <c r="F147" s="16" t="s">
        <v>72</v>
      </c>
      <c r="G147" s="16">
        <v>110566</v>
      </c>
      <c r="H147" s="17" t="s">
        <v>100</v>
      </c>
      <c r="I147" s="16">
        <v>500496</v>
      </c>
      <c r="J147" s="17" t="s">
        <v>101</v>
      </c>
      <c r="K147" s="18">
        <v>-116.7</v>
      </c>
      <c r="L147" s="19">
        <v>49.633712639999999</v>
      </c>
      <c r="M147" s="18">
        <v>17.259333590000001</v>
      </c>
      <c r="N147" s="19">
        <v>49.634789900000001</v>
      </c>
      <c r="O147" s="18">
        <v>17.258835600000001</v>
      </c>
      <c r="P147" s="19">
        <v>49.632637000000003</v>
      </c>
      <c r="Q147" s="20">
        <v>17.259830640000001</v>
      </c>
      <c r="R147" s="53">
        <f t="shared" si="38"/>
        <v>0.24988708922525915</v>
      </c>
      <c r="S147" s="21">
        <f t="shared" si="36"/>
        <v>0.24989866650567572</v>
      </c>
      <c r="T147" s="21">
        <f t="shared" si="37"/>
        <v>0.24989866650567572</v>
      </c>
      <c r="U147" s="21">
        <f t="shared" si="39"/>
        <v>0.24989866650567572</v>
      </c>
      <c r="Y147" s="23">
        <f t="shared" si="40"/>
        <v>0</v>
      </c>
      <c r="Z147" s="24" t="str">
        <f t="shared" si="41"/>
        <v xml:space="preserve"> </v>
      </c>
      <c r="AA147" s="25" t="s">
        <v>44</v>
      </c>
      <c r="AB147" s="22">
        <f t="shared" si="42"/>
        <v>0</v>
      </c>
      <c r="AC147" s="22">
        <f t="shared" si="43"/>
        <v>0</v>
      </c>
      <c r="AD147" s="22">
        <f t="shared" si="44"/>
        <v>0</v>
      </c>
      <c r="AF147" s="22">
        <f t="shared" si="45"/>
        <v>0</v>
      </c>
      <c r="AG147" s="22">
        <f t="shared" si="46"/>
        <v>1</v>
      </c>
      <c r="AH147" s="22">
        <f t="shared" si="47"/>
        <v>0</v>
      </c>
    </row>
    <row r="148" spans="1:34" s="22" customFormat="1" x14ac:dyDescent="0.25">
      <c r="A148" s="11">
        <v>112</v>
      </c>
      <c r="B148" s="12">
        <v>244</v>
      </c>
      <c r="C148" s="13" t="s">
        <v>74</v>
      </c>
      <c r="D148" s="14" t="s">
        <v>99</v>
      </c>
      <c r="E148" s="15">
        <v>609</v>
      </c>
      <c r="F148" s="16" t="s">
        <v>72</v>
      </c>
      <c r="G148" s="16">
        <v>110566</v>
      </c>
      <c r="H148" s="17" t="s">
        <v>100</v>
      </c>
      <c r="I148" s="16">
        <v>500496</v>
      </c>
      <c r="J148" s="17" t="s">
        <v>101</v>
      </c>
      <c r="K148" s="18">
        <v>-115.3</v>
      </c>
      <c r="L148" s="19">
        <v>49.629406430000003</v>
      </c>
      <c r="M148" s="18">
        <v>17.26132385</v>
      </c>
      <c r="N148" s="19">
        <v>49.630484000000003</v>
      </c>
      <c r="O148" s="18">
        <v>17.26082568</v>
      </c>
      <c r="P148" s="19">
        <v>49.628330910000003</v>
      </c>
      <c r="Q148" s="20">
        <v>17.261820719999999</v>
      </c>
      <c r="R148" s="53">
        <f t="shared" si="38"/>
        <v>0.24990916133561769</v>
      </c>
      <c r="S148" s="21">
        <f t="shared" si="36"/>
        <v>0</v>
      </c>
      <c r="T148" s="21">
        <f t="shared" si="37"/>
        <v>0</v>
      </c>
      <c r="U148" s="21">
        <f t="shared" si="39"/>
        <v>0</v>
      </c>
      <c r="Y148" s="23">
        <f t="shared" si="40"/>
        <v>0</v>
      </c>
      <c r="Z148" s="24" t="str">
        <f t="shared" si="41"/>
        <v xml:space="preserve"> </v>
      </c>
      <c r="AA148" s="25" t="s">
        <v>44</v>
      </c>
      <c r="AB148" s="22">
        <f t="shared" si="42"/>
        <v>0</v>
      </c>
      <c r="AC148" s="22">
        <f t="shared" si="43"/>
        <v>0</v>
      </c>
      <c r="AD148" s="22">
        <f t="shared" si="44"/>
        <v>0</v>
      </c>
      <c r="AF148" s="22">
        <f t="shared" si="45"/>
        <v>0</v>
      </c>
      <c r="AG148" s="22">
        <f t="shared" si="46"/>
        <v>1</v>
      </c>
      <c r="AH148" s="22">
        <f t="shared" si="47"/>
        <v>0</v>
      </c>
    </row>
    <row r="149" spans="1:34" s="22" customFormat="1" x14ac:dyDescent="0.25">
      <c r="A149" s="11">
        <v>112</v>
      </c>
      <c r="B149" s="12">
        <v>244</v>
      </c>
      <c r="C149" s="13" t="s">
        <v>74</v>
      </c>
      <c r="D149" s="14" t="s">
        <v>99</v>
      </c>
      <c r="E149" s="15">
        <v>610</v>
      </c>
      <c r="F149" s="16" t="s">
        <v>72</v>
      </c>
      <c r="G149" s="16">
        <v>110566</v>
      </c>
      <c r="H149" s="17" t="s">
        <v>100</v>
      </c>
      <c r="I149" s="16">
        <v>500496</v>
      </c>
      <c r="J149" s="17" t="s">
        <v>101</v>
      </c>
      <c r="K149" s="18">
        <v>-122.9</v>
      </c>
      <c r="L149" s="19">
        <v>49.627253889999999</v>
      </c>
      <c r="M149" s="18">
        <v>17.26231868</v>
      </c>
      <c r="N149" s="19">
        <v>49.628330910000003</v>
      </c>
      <c r="O149" s="18">
        <v>17.261820719999999</v>
      </c>
      <c r="P149" s="19">
        <v>49.62617796</v>
      </c>
      <c r="Q149" s="20">
        <v>17.262815759999999</v>
      </c>
      <c r="R149" s="53">
        <f t="shared" si="38"/>
        <v>0.2498951681323609</v>
      </c>
      <c r="S149" s="21">
        <f t="shared" si="36"/>
        <v>0</v>
      </c>
      <c r="T149" s="21">
        <f t="shared" si="37"/>
        <v>0</v>
      </c>
      <c r="U149" s="21">
        <f t="shared" si="39"/>
        <v>0</v>
      </c>
      <c r="Y149" s="23">
        <f t="shared" si="40"/>
        <v>0</v>
      </c>
      <c r="Z149" s="24" t="str">
        <f t="shared" si="41"/>
        <v xml:space="preserve"> </v>
      </c>
      <c r="AA149" s="25" t="s">
        <v>44</v>
      </c>
      <c r="AB149" s="22">
        <f t="shared" si="42"/>
        <v>0</v>
      </c>
      <c r="AC149" s="22">
        <f t="shared" si="43"/>
        <v>0</v>
      </c>
      <c r="AD149" s="22">
        <f t="shared" si="44"/>
        <v>0</v>
      </c>
      <c r="AF149" s="22">
        <f t="shared" si="45"/>
        <v>0</v>
      </c>
      <c r="AG149" s="22">
        <f t="shared" si="46"/>
        <v>1</v>
      </c>
      <c r="AH149" s="22">
        <f t="shared" si="47"/>
        <v>0</v>
      </c>
    </row>
    <row r="150" spans="1:34" s="22" customFormat="1" x14ac:dyDescent="0.25">
      <c r="A150" s="11">
        <v>112</v>
      </c>
      <c r="B150" s="12">
        <v>244</v>
      </c>
      <c r="C150" s="13" t="s">
        <v>74</v>
      </c>
      <c r="D150" s="14" t="s">
        <v>99</v>
      </c>
      <c r="E150" s="15">
        <v>611</v>
      </c>
      <c r="F150" s="16" t="s">
        <v>72</v>
      </c>
      <c r="G150" s="16">
        <v>110566</v>
      </c>
      <c r="H150" s="17" t="s">
        <v>100</v>
      </c>
      <c r="I150" s="16">
        <v>500496</v>
      </c>
      <c r="J150" s="17" t="s">
        <v>101</v>
      </c>
      <c r="K150" s="18">
        <v>-127</v>
      </c>
      <c r="L150" s="19">
        <v>49.625100959999997</v>
      </c>
      <c r="M150" s="18">
        <v>17.263313520000001</v>
      </c>
      <c r="N150" s="19">
        <v>49.62617796</v>
      </c>
      <c r="O150" s="18">
        <v>17.262815759999999</v>
      </c>
      <c r="P150" s="19">
        <v>49.624024910000003</v>
      </c>
      <c r="Q150" s="20">
        <v>17.263810800000002</v>
      </c>
      <c r="R150" s="53">
        <f t="shared" si="38"/>
        <v>0.24990672700681604</v>
      </c>
      <c r="S150" s="21">
        <f t="shared" si="36"/>
        <v>9.4935297966003418E-5</v>
      </c>
      <c r="T150" s="21">
        <f t="shared" si="37"/>
        <v>9.4935297966003418E-5</v>
      </c>
      <c r="U150" s="21">
        <f t="shared" si="39"/>
        <v>9.4935297966003418E-5</v>
      </c>
      <c r="Y150" s="23">
        <f t="shared" si="40"/>
        <v>0</v>
      </c>
      <c r="Z150" s="24" t="str">
        <f t="shared" si="41"/>
        <v xml:space="preserve"> </v>
      </c>
      <c r="AA150" s="25" t="s">
        <v>44</v>
      </c>
      <c r="AB150" s="22">
        <f t="shared" si="42"/>
        <v>0</v>
      </c>
      <c r="AC150" s="22">
        <f t="shared" si="43"/>
        <v>0</v>
      </c>
      <c r="AD150" s="22">
        <f t="shared" si="44"/>
        <v>0</v>
      </c>
      <c r="AF150" s="22">
        <f t="shared" si="45"/>
        <v>0</v>
      </c>
      <c r="AG150" s="22">
        <f t="shared" si="46"/>
        <v>1</v>
      </c>
      <c r="AH150" s="22">
        <f t="shared" si="47"/>
        <v>0</v>
      </c>
    </row>
    <row r="151" spans="1:34" s="22" customFormat="1" x14ac:dyDescent="0.25">
      <c r="A151" s="11">
        <v>112</v>
      </c>
      <c r="B151" s="12">
        <v>244</v>
      </c>
      <c r="C151" s="13" t="s">
        <v>74</v>
      </c>
      <c r="D151" s="14" t="s">
        <v>99</v>
      </c>
      <c r="E151" s="15">
        <v>612</v>
      </c>
      <c r="F151" s="16" t="s">
        <v>72</v>
      </c>
      <c r="G151" s="16">
        <v>110566</v>
      </c>
      <c r="H151" s="17" t="s">
        <v>100</v>
      </c>
      <c r="I151" s="16">
        <v>500496</v>
      </c>
      <c r="J151" s="17" t="s">
        <v>101</v>
      </c>
      <c r="K151" s="18">
        <v>-122.5</v>
      </c>
      <c r="L151" s="19">
        <v>49.622947670000002</v>
      </c>
      <c r="M151" s="18">
        <v>17.264308419999999</v>
      </c>
      <c r="N151" s="19">
        <v>49.624024910000003</v>
      </c>
      <c r="O151" s="18">
        <v>17.263810800000002</v>
      </c>
      <c r="P151" s="19">
        <v>49.621871890000001</v>
      </c>
      <c r="Q151" s="20">
        <v>17.26480548</v>
      </c>
      <c r="R151" s="53">
        <f t="shared" si="38"/>
        <v>0.24989700748927302</v>
      </c>
      <c r="S151" s="21" t="e">
        <f>IF(ISBLANK(#REF!),"",ACOS(COS(RADIANS(90-#REF!))*COS(RADIANS(90-P151))+SIN(RADIANS(90-#REF!)) *SIN(RADIANS(90-P151))*COS(RADIANS(#REF!-Q151)))*6371)</f>
        <v>#REF!</v>
      </c>
      <c r="T151" s="21">
        <f t="shared" si="37"/>
        <v>0</v>
      </c>
      <c r="U151" s="21">
        <f t="shared" si="39"/>
        <v>0</v>
      </c>
      <c r="Y151" s="23">
        <f t="shared" si="40"/>
        <v>0</v>
      </c>
      <c r="Z151" s="24" t="str">
        <f t="shared" si="41"/>
        <v xml:space="preserve"> </v>
      </c>
      <c r="AA151" s="25" t="s">
        <v>44</v>
      </c>
      <c r="AB151" s="22">
        <f t="shared" si="42"/>
        <v>0</v>
      </c>
      <c r="AC151" s="22">
        <f t="shared" si="43"/>
        <v>0</v>
      </c>
      <c r="AD151" s="22">
        <f t="shared" si="44"/>
        <v>0</v>
      </c>
      <c r="AF151" s="22">
        <f t="shared" si="45"/>
        <v>0</v>
      </c>
      <c r="AG151" s="22">
        <f t="shared" si="46"/>
        <v>1</v>
      </c>
      <c r="AH151" s="22">
        <f t="shared" si="47"/>
        <v>0</v>
      </c>
    </row>
    <row r="152" spans="1:34" s="35" customFormat="1" x14ac:dyDescent="0.25">
      <c r="A152" s="26"/>
      <c r="B152" s="27"/>
      <c r="C152" s="28" t="s">
        <v>74</v>
      </c>
      <c r="D152" s="29"/>
      <c r="E152" s="30"/>
      <c r="F152" s="27"/>
      <c r="G152" s="27"/>
      <c r="H152" s="28"/>
      <c r="I152" s="27"/>
      <c r="J152" s="28"/>
      <c r="K152" s="31"/>
      <c r="L152" s="32"/>
      <c r="M152" s="31"/>
      <c r="N152" s="32"/>
      <c r="O152" s="31"/>
      <c r="P152" s="32"/>
      <c r="Q152" s="33"/>
      <c r="R152" s="54" t="str">
        <f t="shared" si="38"/>
        <v/>
      </c>
      <c r="S152" s="34" t="e">
        <f>IF(ISBLANK(#REF!),"",ACOS(COS(RADIANS(90-#REF!))*COS(RADIANS(90-P152))+SIN(RADIANS(90-#REF!)) *SIN(RADIANS(90-P152))*COS(RADIANS(#REF!-Q152)))*6371)</f>
        <v>#REF!</v>
      </c>
      <c r="T152" s="34">
        <f t="shared" si="37"/>
        <v>0</v>
      </c>
      <c r="U152" s="34" t="str">
        <f t="shared" si="39"/>
        <v/>
      </c>
      <c r="Y152" s="36">
        <f t="shared" si="40"/>
        <v>0</v>
      </c>
      <c r="Z152" s="37" t="str">
        <f t="shared" si="41"/>
        <v xml:space="preserve"> </v>
      </c>
      <c r="AA152" s="38"/>
      <c r="AB152" s="35">
        <f>SUBTOTAL(9,AB6:AB151)</f>
        <v>24</v>
      </c>
      <c r="AC152" s="35">
        <f>SUBTOTAL(9,AC6:AC151)</f>
        <v>24</v>
      </c>
      <c r="AD152" s="35">
        <f>SUBTOTAL(9,AD6:AD151)</f>
        <v>0</v>
      </c>
      <c r="AF152" s="35">
        <f t="shared" si="45"/>
        <v>0</v>
      </c>
      <c r="AG152" s="35">
        <f t="shared" si="46"/>
        <v>0</v>
      </c>
      <c r="AH152" s="35">
        <f t="shared" si="47"/>
        <v>0</v>
      </c>
    </row>
    <row r="153" spans="1:34" s="22" customFormat="1" x14ac:dyDescent="0.25">
      <c r="A153" s="11"/>
      <c r="B153" s="12"/>
      <c r="C153" s="13"/>
      <c r="D153" s="14"/>
      <c r="E153" s="15"/>
      <c r="F153" s="16"/>
      <c r="G153" s="16"/>
      <c r="H153" s="17"/>
      <c r="I153" s="16"/>
      <c r="J153" s="17"/>
      <c r="K153" s="18"/>
      <c r="L153" s="19"/>
      <c r="M153" s="18"/>
      <c r="N153" s="19"/>
      <c r="O153" s="18"/>
      <c r="P153" s="19"/>
      <c r="Q153" s="20"/>
      <c r="R153" s="53" t="str">
        <f t="shared" si="38"/>
        <v/>
      </c>
      <c r="S153" s="21">
        <f t="shared" ref="S153:S175" si="48">IF(ISBLANK(N154),"",ACOS(COS(RADIANS(90-N154))*COS(RADIANS(90-P153))+SIN(RADIANS(90-N154)) *SIN(RADIANS(90-P153))*COS(RADIANS(O154-Q153)))*6371)</f>
        <v>5766.7746844421317</v>
      </c>
      <c r="T153" s="21">
        <f t="shared" si="37"/>
        <v>5766.7746844421317</v>
      </c>
      <c r="U153" s="21" t="str">
        <f t="shared" si="39"/>
        <v/>
      </c>
      <c r="Y153" s="23">
        <f t="shared" si="40"/>
        <v>0</v>
      </c>
      <c r="Z153" s="24" t="str">
        <f t="shared" si="41"/>
        <v xml:space="preserve"> </v>
      </c>
      <c r="AA153" s="25"/>
      <c r="AB153" s="22">
        <f t="shared" si="42"/>
        <v>0</v>
      </c>
      <c r="AC153" s="22">
        <f t="shared" si="43"/>
        <v>0</v>
      </c>
      <c r="AD153" s="22">
        <f t="shared" si="44"/>
        <v>0</v>
      </c>
      <c r="AF153" s="22">
        <f t="shared" si="45"/>
        <v>0</v>
      </c>
      <c r="AG153" s="22">
        <f t="shared" si="46"/>
        <v>0</v>
      </c>
      <c r="AH153" s="22">
        <f t="shared" si="47"/>
        <v>0</v>
      </c>
    </row>
    <row r="154" spans="1:34" s="22" customFormat="1" x14ac:dyDescent="0.25">
      <c r="A154" s="11">
        <v>117</v>
      </c>
      <c r="B154" s="12">
        <v>257</v>
      </c>
      <c r="C154" s="13" t="s">
        <v>104</v>
      </c>
      <c r="D154" s="14" t="s">
        <v>105</v>
      </c>
      <c r="E154" s="15">
        <v>637</v>
      </c>
      <c r="F154" s="16" t="s">
        <v>72</v>
      </c>
      <c r="G154" s="16">
        <v>178187</v>
      </c>
      <c r="H154" s="17" t="s">
        <v>106</v>
      </c>
      <c r="I154" s="16">
        <v>513750</v>
      </c>
      <c r="J154" s="17" t="s">
        <v>107</v>
      </c>
      <c r="K154" s="18">
        <v>-120.7</v>
      </c>
      <c r="L154" s="19">
        <v>49.578076019999997</v>
      </c>
      <c r="M154" s="18">
        <v>17.749716469999999</v>
      </c>
      <c r="N154" s="19">
        <v>49.57695373</v>
      </c>
      <c r="O154" s="18">
        <v>17.749609199999998</v>
      </c>
      <c r="P154" s="19">
        <v>49.579173279999999</v>
      </c>
      <c r="Q154" s="20">
        <v>17.750020679999999</v>
      </c>
      <c r="R154" s="53">
        <f t="shared" si="38"/>
        <v>0.2485794623519253</v>
      </c>
      <c r="S154" s="21">
        <f t="shared" si="48"/>
        <v>0</v>
      </c>
      <c r="T154" s="21">
        <f t="shared" si="37"/>
        <v>0</v>
      </c>
      <c r="U154" s="21">
        <f t="shared" si="39"/>
        <v>0</v>
      </c>
      <c r="W154" s="23">
        <f>SUM(R154:R163)</f>
        <v>2.4889302053102633</v>
      </c>
      <c r="X154" s="23">
        <f>SUM(U154:U162)</f>
        <v>0.24820468132122331</v>
      </c>
      <c r="Y154" s="23">
        <f t="shared" si="40"/>
        <v>2.7371348866314866</v>
      </c>
      <c r="Z154" s="24" t="str">
        <f t="shared" si="41"/>
        <v xml:space="preserve"> </v>
      </c>
      <c r="AA154" s="25" t="s">
        <v>44</v>
      </c>
      <c r="AB154" s="22">
        <f t="shared" si="42"/>
        <v>1</v>
      </c>
      <c r="AC154" s="22">
        <f t="shared" si="43"/>
        <v>1</v>
      </c>
      <c r="AD154" s="22">
        <f t="shared" si="44"/>
        <v>0</v>
      </c>
      <c r="AF154" s="22">
        <f t="shared" si="45"/>
        <v>0</v>
      </c>
      <c r="AG154" s="22">
        <f t="shared" si="46"/>
        <v>1</v>
      </c>
      <c r="AH154" s="22">
        <f t="shared" si="47"/>
        <v>0</v>
      </c>
    </row>
    <row r="155" spans="1:34" s="22" customFormat="1" x14ac:dyDescent="0.25">
      <c r="A155" s="11">
        <v>117</v>
      </c>
      <c r="B155" s="12">
        <v>257</v>
      </c>
      <c r="C155" s="13" t="s">
        <v>104</v>
      </c>
      <c r="D155" s="14" t="s">
        <v>105</v>
      </c>
      <c r="E155" s="15">
        <v>638</v>
      </c>
      <c r="F155" s="16" t="s">
        <v>72</v>
      </c>
      <c r="G155" s="16">
        <v>178187</v>
      </c>
      <c r="H155" s="17" t="s">
        <v>106</v>
      </c>
      <c r="I155" s="16">
        <v>513750</v>
      </c>
      <c r="J155" s="17" t="s">
        <v>107</v>
      </c>
      <c r="K155" s="18">
        <v>-121.9</v>
      </c>
      <c r="L155" s="19">
        <v>49.58019848</v>
      </c>
      <c r="M155" s="18">
        <v>17.75072342</v>
      </c>
      <c r="N155" s="19">
        <v>49.579173279999999</v>
      </c>
      <c r="O155" s="18">
        <v>17.750020679999999</v>
      </c>
      <c r="P155" s="19">
        <v>49.581157679999997</v>
      </c>
      <c r="Q155" s="20">
        <v>17.7515982</v>
      </c>
      <c r="R155" s="53">
        <f t="shared" si="38"/>
        <v>0.24824229869267311</v>
      </c>
      <c r="S155" s="21">
        <f t="shared" si="48"/>
        <v>0</v>
      </c>
      <c r="T155" s="21">
        <f t="shared" si="37"/>
        <v>0</v>
      </c>
      <c r="U155" s="21">
        <f t="shared" si="39"/>
        <v>0</v>
      </c>
      <c r="Y155" s="23">
        <f t="shared" si="40"/>
        <v>0</v>
      </c>
      <c r="Z155" s="24" t="str">
        <f t="shared" si="41"/>
        <v xml:space="preserve"> </v>
      </c>
      <c r="AA155" s="25" t="s">
        <v>44</v>
      </c>
      <c r="AB155" s="22">
        <f t="shared" si="42"/>
        <v>0</v>
      </c>
      <c r="AC155" s="22">
        <f t="shared" si="43"/>
        <v>0</v>
      </c>
      <c r="AD155" s="22">
        <f t="shared" si="44"/>
        <v>0</v>
      </c>
      <c r="AF155" s="22">
        <f t="shared" si="45"/>
        <v>0</v>
      </c>
      <c r="AG155" s="22">
        <f t="shared" si="46"/>
        <v>1</v>
      </c>
      <c r="AH155" s="22">
        <f t="shared" si="47"/>
        <v>0</v>
      </c>
    </row>
    <row r="156" spans="1:34" s="22" customFormat="1" x14ac:dyDescent="0.25">
      <c r="A156" s="11">
        <v>117</v>
      </c>
      <c r="B156" s="12">
        <v>257</v>
      </c>
      <c r="C156" s="13" t="s">
        <v>104</v>
      </c>
      <c r="D156" s="14" t="s">
        <v>105</v>
      </c>
      <c r="E156" s="15">
        <v>639</v>
      </c>
      <c r="F156" s="16" t="s">
        <v>72</v>
      </c>
      <c r="G156" s="16">
        <v>178187</v>
      </c>
      <c r="H156" s="17" t="s">
        <v>106</v>
      </c>
      <c r="I156" s="16">
        <v>513750</v>
      </c>
      <c r="J156" s="17" t="s">
        <v>107</v>
      </c>
      <c r="K156" s="18">
        <v>-121.6</v>
      </c>
      <c r="L156" s="19">
        <v>49.581958030000003</v>
      </c>
      <c r="M156" s="18">
        <v>17.752795689999999</v>
      </c>
      <c r="N156" s="19">
        <v>49.581157679999997</v>
      </c>
      <c r="O156" s="18">
        <v>17.7515982</v>
      </c>
      <c r="P156" s="19">
        <v>49.582671689999998</v>
      </c>
      <c r="Q156" s="20">
        <v>17.754127560000001</v>
      </c>
      <c r="R156" s="53">
        <f t="shared" si="38"/>
        <v>0.24818193245403575</v>
      </c>
      <c r="S156" s="21">
        <f t="shared" si="48"/>
        <v>0</v>
      </c>
      <c r="T156" s="21">
        <f t="shared" si="37"/>
        <v>0</v>
      </c>
      <c r="U156" s="21">
        <f t="shared" si="39"/>
        <v>0</v>
      </c>
      <c r="Y156" s="23">
        <f t="shared" si="40"/>
        <v>0</v>
      </c>
      <c r="Z156" s="24" t="str">
        <f t="shared" si="41"/>
        <v xml:space="preserve"> </v>
      </c>
      <c r="AA156" s="25" t="s">
        <v>44</v>
      </c>
      <c r="AB156" s="22">
        <f t="shared" si="42"/>
        <v>0</v>
      </c>
      <c r="AC156" s="22">
        <f t="shared" si="43"/>
        <v>0</v>
      </c>
      <c r="AD156" s="22">
        <f t="shared" si="44"/>
        <v>0</v>
      </c>
      <c r="AF156" s="22">
        <f t="shared" si="45"/>
        <v>0</v>
      </c>
      <c r="AG156" s="22">
        <f t="shared" si="46"/>
        <v>1</v>
      </c>
      <c r="AH156" s="22">
        <f t="shared" si="47"/>
        <v>0</v>
      </c>
    </row>
    <row r="157" spans="1:34" s="22" customFormat="1" x14ac:dyDescent="0.25">
      <c r="A157" s="11">
        <v>117</v>
      </c>
      <c r="B157" s="12">
        <v>257</v>
      </c>
      <c r="C157" s="13" t="s">
        <v>104</v>
      </c>
      <c r="D157" s="14" t="s">
        <v>105</v>
      </c>
      <c r="E157" s="15">
        <v>640</v>
      </c>
      <c r="F157" s="16" t="s">
        <v>72</v>
      </c>
      <c r="G157" s="16">
        <v>178187</v>
      </c>
      <c r="H157" s="17" t="s">
        <v>106</v>
      </c>
      <c r="I157" s="16">
        <v>513750</v>
      </c>
      <c r="J157" s="17" t="s">
        <v>107</v>
      </c>
      <c r="K157" s="18">
        <v>-122.9</v>
      </c>
      <c r="L157" s="19">
        <v>49.583277719999998</v>
      </c>
      <c r="M157" s="18">
        <v>17.755587739999999</v>
      </c>
      <c r="N157" s="19">
        <v>49.582671689999998</v>
      </c>
      <c r="O157" s="18">
        <v>17.754127560000001</v>
      </c>
      <c r="P157" s="19">
        <v>49.583867300000001</v>
      </c>
      <c r="Q157" s="20">
        <v>17.757058319999999</v>
      </c>
      <c r="R157" s="53">
        <f t="shared" si="38"/>
        <v>0.24963194630862184</v>
      </c>
      <c r="S157" s="21">
        <f t="shared" si="48"/>
        <v>9.4935297966003418E-5</v>
      </c>
      <c r="T157" s="21">
        <f t="shared" si="37"/>
        <v>9.4935297966003418E-5</v>
      </c>
      <c r="U157" s="21">
        <f t="shared" si="39"/>
        <v>9.4935297966003418E-5</v>
      </c>
      <c r="Y157" s="23">
        <f t="shared" si="40"/>
        <v>0</v>
      </c>
      <c r="Z157" s="24" t="str">
        <f t="shared" si="41"/>
        <v xml:space="preserve"> </v>
      </c>
      <c r="AA157" s="25" t="s">
        <v>44</v>
      </c>
      <c r="AB157" s="22">
        <f t="shared" si="42"/>
        <v>0</v>
      </c>
      <c r="AC157" s="22">
        <f t="shared" si="43"/>
        <v>0</v>
      </c>
      <c r="AD157" s="22">
        <f t="shared" si="44"/>
        <v>0</v>
      </c>
      <c r="AF157" s="22">
        <f t="shared" si="45"/>
        <v>0</v>
      </c>
      <c r="AG157" s="22">
        <f t="shared" si="46"/>
        <v>1</v>
      </c>
      <c r="AH157" s="22">
        <f t="shared" si="47"/>
        <v>0</v>
      </c>
    </row>
    <row r="158" spans="1:34" s="22" customFormat="1" x14ac:dyDescent="0.25">
      <c r="A158" s="11">
        <v>117</v>
      </c>
      <c r="B158" s="12">
        <v>257</v>
      </c>
      <c r="C158" s="13" t="s">
        <v>104</v>
      </c>
      <c r="D158" s="14" t="s">
        <v>105</v>
      </c>
      <c r="E158" s="15">
        <v>641</v>
      </c>
      <c r="F158" s="16" t="s">
        <v>72</v>
      </c>
      <c r="G158" s="16">
        <v>2003</v>
      </c>
      <c r="H158" s="17" t="s">
        <v>108</v>
      </c>
      <c r="I158" s="16">
        <v>512231</v>
      </c>
      <c r="J158" s="17" t="s">
        <v>108</v>
      </c>
      <c r="K158" s="18">
        <v>-122.4</v>
      </c>
      <c r="L158" s="19">
        <v>49.58432148</v>
      </c>
      <c r="M158" s="18">
        <v>17.758630709999998</v>
      </c>
      <c r="N158" s="19">
        <v>49.583867300000001</v>
      </c>
      <c r="O158" s="18">
        <v>17.757058319999999</v>
      </c>
      <c r="P158" s="19">
        <v>49.584684889999998</v>
      </c>
      <c r="Q158" s="20">
        <v>17.760260519999999</v>
      </c>
      <c r="R158" s="53">
        <f t="shared" si="38"/>
        <v>0.2481056775333863</v>
      </c>
      <c r="S158" s="21">
        <f t="shared" si="48"/>
        <v>0</v>
      </c>
      <c r="T158" s="21">
        <f t="shared" si="37"/>
        <v>0</v>
      </c>
      <c r="U158" s="21">
        <f t="shared" si="39"/>
        <v>0</v>
      </c>
      <c r="Y158" s="23">
        <f t="shared" si="40"/>
        <v>0</v>
      </c>
      <c r="Z158" s="24" t="str">
        <f t="shared" si="41"/>
        <v xml:space="preserve"> </v>
      </c>
      <c r="AA158" s="25" t="s">
        <v>44</v>
      </c>
      <c r="AB158" s="22">
        <f t="shared" si="42"/>
        <v>0</v>
      </c>
      <c r="AC158" s="22">
        <f t="shared" si="43"/>
        <v>0</v>
      </c>
      <c r="AD158" s="22">
        <f t="shared" si="44"/>
        <v>0</v>
      </c>
      <c r="AF158" s="22">
        <f t="shared" si="45"/>
        <v>0</v>
      </c>
      <c r="AG158" s="22">
        <f t="shared" si="46"/>
        <v>1</v>
      </c>
      <c r="AH158" s="22">
        <f t="shared" si="47"/>
        <v>0</v>
      </c>
    </row>
    <row r="159" spans="1:34" s="22" customFormat="1" x14ac:dyDescent="0.25">
      <c r="A159" s="11">
        <v>117</v>
      </c>
      <c r="B159" s="12">
        <v>257</v>
      </c>
      <c r="C159" s="13" t="s">
        <v>104</v>
      </c>
      <c r="D159" s="14" t="s">
        <v>105</v>
      </c>
      <c r="E159" s="15">
        <v>642</v>
      </c>
      <c r="F159" s="16" t="s">
        <v>72</v>
      </c>
      <c r="G159" s="16">
        <v>2003</v>
      </c>
      <c r="H159" s="17" t="s">
        <v>108</v>
      </c>
      <c r="I159" s="16">
        <v>512231</v>
      </c>
      <c r="J159" s="17" t="s">
        <v>108</v>
      </c>
      <c r="K159" s="18">
        <v>-123.6</v>
      </c>
      <c r="L159" s="19">
        <v>49.584862489999999</v>
      </c>
      <c r="M159" s="18">
        <v>17.761963359999999</v>
      </c>
      <c r="N159" s="19">
        <v>49.584684889999998</v>
      </c>
      <c r="O159" s="18">
        <v>17.760260519999999</v>
      </c>
      <c r="P159" s="19">
        <v>49.584939409999997</v>
      </c>
      <c r="Q159" s="20">
        <v>17.76368304</v>
      </c>
      <c r="R159" s="53">
        <f t="shared" si="38"/>
        <v>0.24834761851354537</v>
      </c>
      <c r="S159" s="21">
        <f t="shared" si="48"/>
        <v>0</v>
      </c>
      <c r="T159" s="21">
        <f t="shared" si="37"/>
        <v>0</v>
      </c>
      <c r="U159" s="21">
        <f t="shared" si="39"/>
        <v>0</v>
      </c>
      <c r="Y159" s="23">
        <f t="shared" si="40"/>
        <v>0</v>
      </c>
      <c r="Z159" s="24" t="str">
        <f t="shared" si="41"/>
        <v xml:space="preserve"> </v>
      </c>
      <c r="AA159" s="25" t="s">
        <v>44</v>
      </c>
      <c r="AB159" s="22">
        <f t="shared" si="42"/>
        <v>0</v>
      </c>
      <c r="AC159" s="22">
        <f t="shared" si="43"/>
        <v>0</v>
      </c>
      <c r="AD159" s="22">
        <f t="shared" si="44"/>
        <v>0</v>
      </c>
      <c r="AF159" s="22">
        <f t="shared" si="45"/>
        <v>0</v>
      </c>
      <c r="AG159" s="22">
        <f t="shared" si="46"/>
        <v>1</v>
      </c>
      <c r="AH159" s="22">
        <f t="shared" si="47"/>
        <v>0</v>
      </c>
    </row>
    <row r="160" spans="1:34" s="22" customFormat="1" x14ac:dyDescent="0.25">
      <c r="A160" s="11">
        <v>117</v>
      </c>
      <c r="B160" s="12">
        <v>257</v>
      </c>
      <c r="C160" s="13" t="s">
        <v>104</v>
      </c>
      <c r="D160" s="14" t="s">
        <v>105</v>
      </c>
      <c r="E160" s="15">
        <v>643</v>
      </c>
      <c r="F160" s="16" t="s">
        <v>72</v>
      </c>
      <c r="G160" s="16">
        <v>2003</v>
      </c>
      <c r="H160" s="17" t="s">
        <v>108</v>
      </c>
      <c r="I160" s="16">
        <v>512231</v>
      </c>
      <c r="J160" s="17" t="s">
        <v>108</v>
      </c>
      <c r="K160" s="18">
        <v>-121.2</v>
      </c>
      <c r="L160" s="19">
        <v>49.584837159999999</v>
      </c>
      <c r="M160" s="18">
        <v>17.765406219999999</v>
      </c>
      <c r="N160" s="19">
        <v>49.584939409999997</v>
      </c>
      <c r="O160" s="18">
        <v>17.76368304</v>
      </c>
      <c r="P160" s="19">
        <v>49.584705550000002</v>
      </c>
      <c r="Q160" s="20">
        <v>17.767123560000002</v>
      </c>
      <c r="R160" s="53">
        <f t="shared" si="38"/>
        <v>0.24938678810475867</v>
      </c>
      <c r="S160" s="21">
        <f t="shared" si="48"/>
        <v>0</v>
      </c>
      <c r="T160" s="21">
        <f t="shared" si="37"/>
        <v>0</v>
      </c>
      <c r="U160" s="21">
        <f t="shared" si="39"/>
        <v>0</v>
      </c>
      <c r="Y160" s="23">
        <f t="shared" si="40"/>
        <v>0</v>
      </c>
      <c r="Z160" s="24" t="str">
        <f t="shared" si="41"/>
        <v xml:space="preserve"> </v>
      </c>
      <c r="AA160" s="25" t="s">
        <v>44</v>
      </c>
      <c r="AB160" s="22">
        <f t="shared" si="42"/>
        <v>0</v>
      </c>
      <c r="AC160" s="22">
        <f t="shared" si="43"/>
        <v>0</v>
      </c>
      <c r="AD160" s="22">
        <f t="shared" si="44"/>
        <v>0</v>
      </c>
      <c r="AF160" s="22">
        <f t="shared" si="45"/>
        <v>0</v>
      </c>
      <c r="AG160" s="22">
        <f t="shared" si="46"/>
        <v>1</v>
      </c>
      <c r="AH160" s="22">
        <f t="shared" si="47"/>
        <v>0</v>
      </c>
    </row>
    <row r="161" spans="1:34" s="22" customFormat="1" x14ac:dyDescent="0.25">
      <c r="A161" s="11">
        <v>117</v>
      </c>
      <c r="B161" s="12">
        <v>257</v>
      </c>
      <c r="C161" s="13" t="s">
        <v>104</v>
      </c>
      <c r="D161" s="14" t="s">
        <v>105</v>
      </c>
      <c r="E161" s="15">
        <v>644</v>
      </c>
      <c r="F161" s="16" t="s">
        <v>72</v>
      </c>
      <c r="G161" s="16">
        <v>2003</v>
      </c>
      <c r="H161" s="17" t="s">
        <v>108</v>
      </c>
      <c r="I161" s="16">
        <v>512231</v>
      </c>
      <c r="J161" s="17" t="s">
        <v>108</v>
      </c>
      <c r="K161" s="18">
        <v>-118.6</v>
      </c>
      <c r="L161" s="19">
        <v>49.584560209999999</v>
      </c>
      <c r="M161" s="18">
        <v>17.768841040000002</v>
      </c>
      <c r="N161" s="19">
        <v>49.584705550000002</v>
      </c>
      <c r="O161" s="18">
        <v>17.767123560000002</v>
      </c>
      <c r="P161" s="19">
        <v>49.584415440000001</v>
      </c>
      <c r="Q161" s="20">
        <v>17.77055184</v>
      </c>
      <c r="R161" s="53">
        <f t="shared" si="38"/>
        <v>0.24924267639820341</v>
      </c>
      <c r="S161" s="21">
        <f t="shared" si="48"/>
        <v>0</v>
      </c>
      <c r="T161" s="21">
        <f t="shared" si="37"/>
        <v>0</v>
      </c>
      <c r="U161" s="21">
        <f t="shared" si="39"/>
        <v>0</v>
      </c>
      <c r="Y161" s="23">
        <f t="shared" si="40"/>
        <v>0</v>
      </c>
      <c r="Z161" s="24" t="str">
        <f t="shared" si="41"/>
        <v xml:space="preserve"> </v>
      </c>
      <c r="AA161" s="25" t="s">
        <v>44</v>
      </c>
      <c r="AB161" s="22">
        <f t="shared" si="42"/>
        <v>0</v>
      </c>
      <c r="AC161" s="22">
        <f t="shared" si="43"/>
        <v>0</v>
      </c>
      <c r="AD161" s="22">
        <f t="shared" si="44"/>
        <v>0</v>
      </c>
      <c r="AF161" s="22">
        <f t="shared" si="45"/>
        <v>0</v>
      </c>
      <c r="AG161" s="22">
        <f t="shared" si="46"/>
        <v>1</v>
      </c>
      <c r="AH161" s="22">
        <f t="shared" si="47"/>
        <v>0</v>
      </c>
    </row>
    <row r="162" spans="1:34" s="22" customFormat="1" x14ac:dyDescent="0.25">
      <c r="A162" s="11">
        <v>117</v>
      </c>
      <c r="B162" s="12">
        <v>257</v>
      </c>
      <c r="C162" s="13" t="s">
        <v>104</v>
      </c>
      <c r="D162" s="14" t="s">
        <v>105</v>
      </c>
      <c r="E162" s="15">
        <v>645</v>
      </c>
      <c r="F162" s="16" t="s">
        <v>72</v>
      </c>
      <c r="G162" s="16">
        <v>2003</v>
      </c>
      <c r="H162" s="17" t="s">
        <v>108</v>
      </c>
      <c r="I162" s="16">
        <v>512231</v>
      </c>
      <c r="J162" s="17" t="s">
        <v>108</v>
      </c>
      <c r="K162" s="18">
        <v>-114.8</v>
      </c>
      <c r="L162" s="19">
        <v>49.58426987</v>
      </c>
      <c r="M162" s="18">
        <v>17.772271230000001</v>
      </c>
      <c r="N162" s="19">
        <v>49.584415440000001</v>
      </c>
      <c r="O162" s="18">
        <v>17.77055184</v>
      </c>
      <c r="P162" s="19">
        <v>49.58412637</v>
      </c>
      <c r="Q162" s="20">
        <v>17.773985880000001</v>
      </c>
      <c r="R162" s="53">
        <f t="shared" si="38"/>
        <v>0.24964099019539421</v>
      </c>
      <c r="S162" s="21">
        <f t="shared" si="48"/>
        <v>0.2481097460232573</v>
      </c>
      <c r="T162" s="21">
        <f t="shared" si="37"/>
        <v>0.2481097460232573</v>
      </c>
      <c r="U162" s="21">
        <f t="shared" si="39"/>
        <v>0.2481097460232573</v>
      </c>
      <c r="Y162" s="23">
        <f t="shared" si="40"/>
        <v>0</v>
      </c>
      <c r="Z162" s="24" t="str">
        <f t="shared" si="41"/>
        <v xml:space="preserve"> </v>
      </c>
      <c r="AA162" s="25" t="s">
        <v>44</v>
      </c>
      <c r="AB162" s="22">
        <f t="shared" si="42"/>
        <v>0</v>
      </c>
      <c r="AC162" s="22">
        <f t="shared" si="43"/>
        <v>0</v>
      </c>
      <c r="AD162" s="22">
        <f t="shared" si="44"/>
        <v>0</v>
      </c>
      <c r="AF162" s="22">
        <f t="shared" si="45"/>
        <v>0</v>
      </c>
      <c r="AG162" s="22">
        <f t="shared" si="46"/>
        <v>1</v>
      </c>
      <c r="AH162" s="22">
        <f t="shared" si="47"/>
        <v>0</v>
      </c>
    </row>
    <row r="163" spans="1:34" s="22" customFormat="1" x14ac:dyDescent="0.25">
      <c r="A163" s="11">
        <v>117</v>
      </c>
      <c r="B163" s="12">
        <v>257</v>
      </c>
      <c r="C163" s="13" t="s">
        <v>104</v>
      </c>
      <c r="D163" s="14" t="s">
        <v>105</v>
      </c>
      <c r="E163" s="15">
        <v>646</v>
      </c>
      <c r="F163" s="16" t="s">
        <v>72</v>
      </c>
      <c r="G163" s="16">
        <v>2003</v>
      </c>
      <c r="H163" s="17" t="s">
        <v>108</v>
      </c>
      <c r="I163" s="16">
        <v>512231</v>
      </c>
      <c r="J163" s="17" t="s">
        <v>108</v>
      </c>
      <c r="K163" s="18">
        <v>-115.2</v>
      </c>
      <c r="L163" s="19">
        <v>49.584300409999997</v>
      </c>
      <c r="M163" s="18">
        <v>17.779145199999999</v>
      </c>
      <c r="N163" s="19">
        <v>49.584132789999998</v>
      </c>
      <c r="O163" s="18">
        <v>17.77742748</v>
      </c>
      <c r="P163" s="19">
        <v>49.584488260000001</v>
      </c>
      <c r="Q163" s="20">
        <v>17.780845679999999</v>
      </c>
      <c r="R163" s="53">
        <f t="shared" si="38"/>
        <v>0.24957081475771936</v>
      </c>
      <c r="S163" s="21" t="str">
        <f t="shared" si="48"/>
        <v/>
      </c>
      <c r="T163" s="21" t="str">
        <f t="shared" si="37"/>
        <v/>
      </c>
      <c r="U163" s="21" t="str">
        <f t="shared" si="39"/>
        <v/>
      </c>
      <c r="Y163" s="23">
        <f t="shared" si="40"/>
        <v>0</v>
      </c>
      <c r="Z163" s="24" t="str">
        <f t="shared" si="41"/>
        <v xml:space="preserve"> </v>
      </c>
      <c r="AA163" s="25" t="s">
        <v>44</v>
      </c>
      <c r="AB163" s="22">
        <f t="shared" si="42"/>
        <v>0</v>
      </c>
      <c r="AC163" s="22">
        <f t="shared" si="43"/>
        <v>0</v>
      </c>
      <c r="AD163" s="22">
        <f t="shared" si="44"/>
        <v>0</v>
      </c>
      <c r="AF163" s="22">
        <f t="shared" si="45"/>
        <v>0</v>
      </c>
      <c r="AG163" s="22">
        <f t="shared" si="46"/>
        <v>1</v>
      </c>
      <c r="AH163" s="22">
        <f t="shared" si="47"/>
        <v>0</v>
      </c>
    </row>
    <row r="164" spans="1:34" s="22" customFormat="1" x14ac:dyDescent="0.25">
      <c r="A164" s="11"/>
      <c r="B164" s="12"/>
      <c r="C164" s="13"/>
      <c r="D164" s="14"/>
      <c r="E164" s="15"/>
      <c r="F164" s="16"/>
      <c r="G164" s="16"/>
      <c r="H164" s="17"/>
      <c r="I164" s="16"/>
      <c r="J164" s="17"/>
      <c r="K164" s="18"/>
      <c r="L164" s="19"/>
      <c r="M164" s="18"/>
      <c r="N164" s="19"/>
      <c r="O164" s="18"/>
      <c r="P164" s="19"/>
      <c r="Q164" s="20"/>
      <c r="R164" s="53" t="str">
        <f t="shared" si="38"/>
        <v/>
      </c>
      <c r="S164" s="21">
        <f t="shared" si="48"/>
        <v>5768.7940404329902</v>
      </c>
      <c r="T164" s="21">
        <f t="shared" ref="T164:T197" si="49">IF(ISERR(S164),0,S164)</f>
        <v>5768.7940404329902</v>
      </c>
      <c r="U164" s="21" t="str">
        <f t="shared" si="39"/>
        <v/>
      </c>
      <c r="Y164" s="23">
        <f t="shared" si="40"/>
        <v>0</v>
      </c>
      <c r="Z164" s="24" t="str">
        <f t="shared" si="41"/>
        <v xml:space="preserve"> </v>
      </c>
      <c r="AA164" s="25"/>
      <c r="AB164" s="22">
        <f t="shared" si="42"/>
        <v>0</v>
      </c>
      <c r="AC164" s="22">
        <f t="shared" si="43"/>
        <v>0</v>
      </c>
      <c r="AD164" s="22">
        <f t="shared" si="44"/>
        <v>0</v>
      </c>
      <c r="AF164" s="22">
        <f t="shared" si="45"/>
        <v>0</v>
      </c>
      <c r="AG164" s="22">
        <f t="shared" si="46"/>
        <v>0</v>
      </c>
      <c r="AH164" s="22">
        <f t="shared" si="47"/>
        <v>0</v>
      </c>
    </row>
    <row r="165" spans="1:34" s="22" customFormat="1" x14ac:dyDescent="0.25">
      <c r="A165" s="11">
        <v>118</v>
      </c>
      <c r="B165" s="12">
        <v>259</v>
      </c>
      <c r="C165" s="13" t="s">
        <v>104</v>
      </c>
      <c r="D165" s="14" t="s">
        <v>109</v>
      </c>
      <c r="E165" s="15">
        <v>647</v>
      </c>
      <c r="F165" s="16" t="s">
        <v>72</v>
      </c>
      <c r="G165" s="16">
        <v>125539</v>
      </c>
      <c r="H165" s="17" t="s">
        <v>110</v>
      </c>
      <c r="I165" s="16">
        <v>516911</v>
      </c>
      <c r="J165" s="17" t="s">
        <v>110</v>
      </c>
      <c r="K165" s="18">
        <v>-117.6</v>
      </c>
      <c r="L165" s="19">
        <v>49.578345419999998</v>
      </c>
      <c r="M165" s="18">
        <v>17.817696510000001</v>
      </c>
      <c r="N165" s="19">
        <v>49.578528089999999</v>
      </c>
      <c r="O165" s="18">
        <v>17.815983119999999</v>
      </c>
      <c r="P165" s="19">
        <v>49.578164409999999</v>
      </c>
      <c r="Q165" s="20">
        <v>17.819393760000001</v>
      </c>
      <c r="R165" s="53">
        <f t="shared" ref="R165:R198" si="50">IF(ISBLANK(N165),"",ACOS(COS(RADIANS(90-N165))*COS(RADIANS(90-P165))+SIN(RADIANS(90-N165)) *SIN(RADIANS(90-P165))*COS(RADIANS(O165-Q165)))*6371)</f>
        <v>0.24920888222829451</v>
      </c>
      <c r="S165" s="21">
        <f t="shared" si="48"/>
        <v>0</v>
      </c>
      <c r="T165" s="21">
        <f t="shared" si="49"/>
        <v>0</v>
      </c>
      <c r="U165" s="21">
        <f t="shared" ref="U165:U198" si="51">(IF(R165="","",T165))</f>
        <v>0</v>
      </c>
      <c r="W165" s="23">
        <f>SUM(R165:R171)</f>
        <v>1.7439252682838822</v>
      </c>
      <c r="X165" s="23">
        <f>SUM(U165:U170)</f>
        <v>1.4948036673099678</v>
      </c>
      <c r="Y165" s="23">
        <f t="shared" ref="Y165:Y198" si="52">+W165+X165</f>
        <v>3.23872893559385</v>
      </c>
      <c r="Z165" s="24" t="str">
        <f t="shared" ref="Z165:Z198" si="53">IF(+Y165&gt;4,"!!!!!!"," ")</f>
        <v xml:space="preserve"> </v>
      </c>
      <c r="AA165" s="25" t="s">
        <v>44</v>
      </c>
      <c r="AB165" s="22">
        <f t="shared" ref="AB165:AB198" si="54">IF(Y165=0,0,1)</f>
        <v>1</v>
      </c>
      <c r="AC165" s="22">
        <f t="shared" ref="AC165:AC198" si="55">IF(AA165="Správa Železnic",1*AB165,0)</f>
        <v>1</v>
      </c>
      <c r="AD165" s="22">
        <f t="shared" ref="AD165:AD198" si="56">IF(AA165="Podnikatelské subjekty",1*AB165,0)</f>
        <v>0</v>
      </c>
      <c r="AF165" s="22">
        <f t="shared" ref="AF165:AF198" si="57">IF(C165="Česká Třebová - Brno",1,0)</f>
        <v>0</v>
      </c>
      <c r="AG165" s="22">
        <f t="shared" ref="AG165:AG198" si="58">IF(AA165="Správa Železnic",1,0)</f>
        <v>1</v>
      </c>
      <c r="AH165" s="22">
        <f t="shared" ref="AH165:AH198" si="59">+AF165*AG165*AB165</f>
        <v>0</v>
      </c>
    </row>
    <row r="166" spans="1:34" s="22" customFormat="1" x14ac:dyDescent="0.25">
      <c r="A166" s="11">
        <v>118</v>
      </c>
      <c r="B166" s="12">
        <v>259</v>
      </c>
      <c r="C166" s="13" t="s">
        <v>104</v>
      </c>
      <c r="D166" s="14" t="s">
        <v>109</v>
      </c>
      <c r="E166" s="15">
        <v>648</v>
      </c>
      <c r="F166" s="16" t="s">
        <v>72</v>
      </c>
      <c r="G166" s="16">
        <v>125539</v>
      </c>
      <c r="H166" s="17" t="s">
        <v>110</v>
      </c>
      <c r="I166" s="16">
        <v>516911</v>
      </c>
      <c r="J166" s="17" t="s">
        <v>110</v>
      </c>
      <c r="K166" s="18">
        <v>-117.3</v>
      </c>
      <c r="L166" s="19">
        <v>49.577981600000001</v>
      </c>
      <c r="M166" s="18">
        <v>17.82110733</v>
      </c>
      <c r="N166" s="19">
        <v>49.578164409999999</v>
      </c>
      <c r="O166" s="18">
        <v>17.819393760000001</v>
      </c>
      <c r="P166" s="19">
        <v>49.577800500000002</v>
      </c>
      <c r="Q166" s="20">
        <v>17.82280476</v>
      </c>
      <c r="R166" s="53">
        <f t="shared" si="50"/>
        <v>0.24924043444430621</v>
      </c>
      <c r="S166" s="21">
        <f t="shared" si="48"/>
        <v>0.49826953716517686</v>
      </c>
      <c r="T166" s="21">
        <f t="shared" si="49"/>
        <v>0.49826953716517686</v>
      </c>
      <c r="U166" s="21">
        <f t="shared" si="51"/>
        <v>0.49826953716517686</v>
      </c>
      <c r="Y166" s="23">
        <f t="shared" si="52"/>
        <v>0</v>
      </c>
      <c r="Z166" s="24" t="str">
        <f t="shared" si="53"/>
        <v xml:space="preserve"> </v>
      </c>
      <c r="AA166" s="25" t="s">
        <v>44</v>
      </c>
      <c r="AB166" s="22">
        <f t="shared" si="54"/>
        <v>0</v>
      </c>
      <c r="AC166" s="22">
        <f t="shared" si="55"/>
        <v>0</v>
      </c>
      <c r="AD166" s="22">
        <f t="shared" si="56"/>
        <v>0</v>
      </c>
      <c r="AF166" s="22">
        <f t="shared" si="57"/>
        <v>0</v>
      </c>
      <c r="AG166" s="22">
        <f t="shared" si="58"/>
        <v>1</v>
      </c>
      <c r="AH166" s="22">
        <f t="shared" si="59"/>
        <v>0</v>
      </c>
    </row>
    <row r="167" spans="1:34" s="22" customFormat="1" x14ac:dyDescent="0.25">
      <c r="A167" s="11">
        <v>118</v>
      </c>
      <c r="B167" s="12">
        <v>259</v>
      </c>
      <c r="C167" s="13" t="s">
        <v>104</v>
      </c>
      <c r="D167" s="14" t="s">
        <v>109</v>
      </c>
      <c r="E167" s="15">
        <v>649</v>
      </c>
      <c r="F167" s="16" t="s">
        <v>72</v>
      </c>
      <c r="G167" s="16">
        <v>125539</v>
      </c>
      <c r="H167" s="17" t="s">
        <v>110</v>
      </c>
      <c r="I167" s="16">
        <v>516911</v>
      </c>
      <c r="J167" s="17" t="s">
        <v>110</v>
      </c>
      <c r="K167" s="18">
        <v>-114.7</v>
      </c>
      <c r="L167" s="19">
        <v>49.576894350000003</v>
      </c>
      <c r="M167" s="18">
        <v>17.831328079999999</v>
      </c>
      <c r="N167" s="19">
        <v>49.577074760000002</v>
      </c>
      <c r="O167" s="18">
        <v>17.829624240000001</v>
      </c>
      <c r="P167" s="19">
        <v>49.576713519999998</v>
      </c>
      <c r="Q167" s="20">
        <v>17.833035599999999</v>
      </c>
      <c r="R167" s="53">
        <f t="shared" si="50"/>
        <v>0.24922347449459759</v>
      </c>
      <c r="S167" s="21">
        <f t="shared" si="48"/>
        <v>0.24922936902248694</v>
      </c>
      <c r="T167" s="21">
        <f t="shared" si="49"/>
        <v>0.24922936902248694</v>
      </c>
      <c r="U167" s="21">
        <f t="shared" si="51"/>
        <v>0.24922936902248694</v>
      </c>
      <c r="Y167" s="23">
        <f t="shared" si="52"/>
        <v>0</v>
      </c>
      <c r="Z167" s="24" t="str">
        <f t="shared" si="53"/>
        <v xml:space="preserve"> </v>
      </c>
      <c r="AA167" s="25" t="s">
        <v>44</v>
      </c>
      <c r="AB167" s="22">
        <f t="shared" si="54"/>
        <v>0</v>
      </c>
      <c r="AC167" s="22">
        <f t="shared" si="55"/>
        <v>0</v>
      </c>
      <c r="AD167" s="22">
        <f t="shared" si="56"/>
        <v>0</v>
      </c>
      <c r="AF167" s="22">
        <f t="shared" si="57"/>
        <v>0</v>
      </c>
      <c r="AG167" s="22">
        <f t="shared" si="58"/>
        <v>1</v>
      </c>
      <c r="AH167" s="22">
        <f t="shared" si="59"/>
        <v>0</v>
      </c>
    </row>
    <row r="168" spans="1:34" s="22" customFormat="1" x14ac:dyDescent="0.25">
      <c r="A168" s="11">
        <v>118</v>
      </c>
      <c r="B168" s="12">
        <v>259</v>
      </c>
      <c r="C168" s="13" t="s">
        <v>104</v>
      </c>
      <c r="D168" s="14" t="s">
        <v>109</v>
      </c>
      <c r="E168" s="15">
        <v>650</v>
      </c>
      <c r="F168" s="16" t="s">
        <v>72</v>
      </c>
      <c r="G168" s="16">
        <v>125539</v>
      </c>
      <c r="H168" s="17" t="s">
        <v>110</v>
      </c>
      <c r="I168" s="16">
        <v>516911</v>
      </c>
      <c r="J168" s="17" t="s">
        <v>110</v>
      </c>
      <c r="K168" s="18">
        <v>-114.9</v>
      </c>
      <c r="L168" s="19">
        <v>49.576171520000003</v>
      </c>
      <c r="M168" s="18">
        <v>17.83815096</v>
      </c>
      <c r="N168" s="19">
        <v>49.576352049999997</v>
      </c>
      <c r="O168" s="18">
        <v>17.83644696</v>
      </c>
      <c r="P168" s="19">
        <v>49.575990570000002</v>
      </c>
      <c r="Q168" s="20">
        <v>17.839858320000001</v>
      </c>
      <c r="R168" s="53">
        <f t="shared" si="50"/>
        <v>0.24923133985944412</v>
      </c>
      <c r="S168" s="21">
        <f t="shared" si="48"/>
        <v>0.24923529957151191</v>
      </c>
      <c r="T168" s="21">
        <f t="shared" si="49"/>
        <v>0.24923529957151191</v>
      </c>
      <c r="U168" s="21">
        <f t="shared" si="51"/>
        <v>0.24923529957151191</v>
      </c>
      <c r="Y168" s="23">
        <f t="shared" si="52"/>
        <v>0</v>
      </c>
      <c r="Z168" s="24" t="str">
        <f t="shared" si="53"/>
        <v xml:space="preserve"> </v>
      </c>
      <c r="AA168" s="25" t="s">
        <v>44</v>
      </c>
      <c r="AB168" s="22">
        <f t="shared" si="54"/>
        <v>0</v>
      </c>
      <c r="AC168" s="22">
        <f t="shared" si="55"/>
        <v>0</v>
      </c>
      <c r="AD168" s="22">
        <f t="shared" si="56"/>
        <v>0</v>
      </c>
      <c r="AF168" s="22">
        <f t="shared" si="57"/>
        <v>0</v>
      </c>
      <c r="AG168" s="22">
        <f t="shared" si="58"/>
        <v>1</v>
      </c>
      <c r="AH168" s="22">
        <f t="shared" si="59"/>
        <v>0</v>
      </c>
    </row>
    <row r="169" spans="1:34" s="22" customFormat="1" x14ac:dyDescent="0.25">
      <c r="A169" s="11">
        <v>118</v>
      </c>
      <c r="B169" s="12">
        <v>259</v>
      </c>
      <c r="C169" s="13" t="s">
        <v>104</v>
      </c>
      <c r="D169" s="14" t="s">
        <v>109</v>
      </c>
      <c r="E169" s="15">
        <v>651</v>
      </c>
      <c r="F169" s="16" t="s">
        <v>72</v>
      </c>
      <c r="G169" s="16">
        <v>125539</v>
      </c>
      <c r="H169" s="17" t="s">
        <v>110</v>
      </c>
      <c r="I169" s="16">
        <v>516911</v>
      </c>
      <c r="J169" s="17" t="s">
        <v>110</v>
      </c>
      <c r="K169" s="18">
        <v>-115.6</v>
      </c>
      <c r="L169" s="19">
        <v>49.57544833</v>
      </c>
      <c r="M169" s="18">
        <v>17.844973110000002</v>
      </c>
      <c r="N169" s="19">
        <v>49.575628969999997</v>
      </c>
      <c r="O169" s="18">
        <v>17.843269679999999</v>
      </c>
      <c r="P169" s="19">
        <v>49.575267259999997</v>
      </c>
      <c r="Q169" s="20">
        <v>17.846680679999999</v>
      </c>
      <c r="R169" s="53">
        <f t="shared" si="50"/>
        <v>0.24921345709500886</v>
      </c>
      <c r="S169" s="21">
        <f t="shared" si="48"/>
        <v>0.49806946155079213</v>
      </c>
      <c r="T169" s="21">
        <f t="shared" si="49"/>
        <v>0.49806946155079213</v>
      </c>
      <c r="U169" s="21">
        <f t="shared" si="51"/>
        <v>0.49806946155079213</v>
      </c>
      <c r="Y169" s="23">
        <f t="shared" si="52"/>
        <v>0</v>
      </c>
      <c r="Z169" s="24" t="str">
        <f t="shared" si="53"/>
        <v xml:space="preserve"> </v>
      </c>
      <c r="AA169" s="25" t="s">
        <v>44</v>
      </c>
      <c r="AB169" s="22">
        <f t="shared" si="54"/>
        <v>0</v>
      </c>
      <c r="AC169" s="22">
        <f t="shared" si="55"/>
        <v>0</v>
      </c>
      <c r="AD169" s="22">
        <f t="shared" si="56"/>
        <v>0</v>
      </c>
      <c r="AF169" s="22">
        <f t="shared" si="57"/>
        <v>0</v>
      </c>
      <c r="AG169" s="22">
        <f t="shared" si="58"/>
        <v>1</v>
      </c>
      <c r="AH169" s="22">
        <f t="shared" si="59"/>
        <v>0</v>
      </c>
    </row>
    <row r="170" spans="1:34" s="22" customFormat="1" x14ac:dyDescent="0.25">
      <c r="A170" s="11">
        <v>118</v>
      </c>
      <c r="B170" s="12">
        <v>259</v>
      </c>
      <c r="C170" s="13" t="s">
        <v>104</v>
      </c>
      <c r="D170" s="14" t="s">
        <v>109</v>
      </c>
      <c r="E170" s="15">
        <v>652</v>
      </c>
      <c r="F170" s="16" t="s">
        <v>72</v>
      </c>
      <c r="G170" s="16">
        <v>125539</v>
      </c>
      <c r="H170" s="17" t="s">
        <v>110</v>
      </c>
      <c r="I170" s="16">
        <v>516911</v>
      </c>
      <c r="J170" s="17" t="s">
        <v>110</v>
      </c>
      <c r="K170" s="18">
        <v>-115.9</v>
      </c>
      <c r="L170" s="19">
        <v>49.574339360000003</v>
      </c>
      <c r="M170" s="18">
        <v>17.855226120000001</v>
      </c>
      <c r="N170" s="19">
        <v>49.574542649999998</v>
      </c>
      <c r="O170" s="18">
        <v>17.853497279999999</v>
      </c>
      <c r="P170" s="19">
        <v>49.574157460000002</v>
      </c>
      <c r="Q170" s="20">
        <v>17.856906840000001</v>
      </c>
      <c r="R170" s="53">
        <f t="shared" si="50"/>
        <v>0.24955127694779322</v>
      </c>
      <c r="S170" s="21">
        <f t="shared" si="48"/>
        <v>0</v>
      </c>
      <c r="T170" s="21">
        <f t="shared" si="49"/>
        <v>0</v>
      </c>
      <c r="U170" s="21">
        <f t="shared" si="51"/>
        <v>0</v>
      </c>
      <c r="Y170" s="23">
        <f t="shared" si="52"/>
        <v>0</v>
      </c>
      <c r="Z170" s="24" t="str">
        <f t="shared" si="53"/>
        <v xml:space="preserve"> </v>
      </c>
      <c r="AA170" s="25" t="s">
        <v>44</v>
      </c>
      <c r="AB170" s="22">
        <f t="shared" si="54"/>
        <v>0</v>
      </c>
      <c r="AC170" s="22">
        <f t="shared" si="55"/>
        <v>0</v>
      </c>
      <c r="AD170" s="22">
        <f t="shared" si="56"/>
        <v>0</v>
      </c>
      <c r="AF170" s="22">
        <f t="shared" si="57"/>
        <v>0</v>
      </c>
      <c r="AG170" s="22">
        <f t="shared" si="58"/>
        <v>1</v>
      </c>
      <c r="AH170" s="22">
        <f t="shared" si="59"/>
        <v>0</v>
      </c>
    </row>
    <row r="171" spans="1:34" s="22" customFormat="1" x14ac:dyDescent="0.25">
      <c r="A171" s="11">
        <v>118</v>
      </c>
      <c r="B171" s="12">
        <v>259</v>
      </c>
      <c r="C171" s="13" t="s">
        <v>104</v>
      </c>
      <c r="D171" s="14" t="s">
        <v>109</v>
      </c>
      <c r="E171" s="15">
        <v>653</v>
      </c>
      <c r="F171" s="16" t="s">
        <v>72</v>
      </c>
      <c r="G171" s="16">
        <v>125539</v>
      </c>
      <c r="H171" s="17" t="s">
        <v>110</v>
      </c>
      <c r="I171" s="16">
        <v>516911</v>
      </c>
      <c r="J171" s="17" t="s">
        <v>110</v>
      </c>
      <c r="K171" s="18">
        <v>-115.4</v>
      </c>
      <c r="L171" s="19">
        <v>49.574014480000002</v>
      </c>
      <c r="M171" s="18">
        <v>17.858578000000001</v>
      </c>
      <c r="N171" s="19">
        <v>49.574157460000002</v>
      </c>
      <c r="O171" s="18">
        <v>17.856906840000001</v>
      </c>
      <c r="P171" s="19">
        <v>49.573845689999999</v>
      </c>
      <c r="Q171" s="20">
        <v>17.860316040000001</v>
      </c>
      <c r="R171" s="53">
        <f t="shared" si="50"/>
        <v>0.24825640321443765</v>
      </c>
      <c r="S171" s="21" t="str">
        <f t="shared" si="48"/>
        <v/>
      </c>
      <c r="T171" s="21" t="str">
        <f t="shared" si="49"/>
        <v/>
      </c>
      <c r="U171" s="21" t="str">
        <f t="shared" si="51"/>
        <v/>
      </c>
      <c r="Y171" s="23">
        <f t="shared" si="52"/>
        <v>0</v>
      </c>
      <c r="Z171" s="24" t="str">
        <f t="shared" si="53"/>
        <v xml:space="preserve"> </v>
      </c>
      <c r="AA171" s="25" t="s">
        <v>44</v>
      </c>
      <c r="AB171" s="22">
        <f t="shared" si="54"/>
        <v>0</v>
      </c>
      <c r="AC171" s="22">
        <f t="shared" si="55"/>
        <v>0</v>
      </c>
      <c r="AD171" s="22">
        <f t="shared" si="56"/>
        <v>0</v>
      </c>
      <c r="AF171" s="22">
        <f t="shared" si="57"/>
        <v>0</v>
      </c>
      <c r="AG171" s="22">
        <f t="shared" si="58"/>
        <v>1</v>
      </c>
      <c r="AH171" s="22">
        <f t="shared" si="59"/>
        <v>0</v>
      </c>
    </row>
    <row r="172" spans="1:34" s="22" customFormat="1" x14ac:dyDescent="0.25">
      <c r="A172" s="11"/>
      <c r="B172" s="12"/>
      <c r="C172" s="13"/>
      <c r="D172" s="14"/>
      <c r="E172" s="15"/>
      <c r="F172" s="16"/>
      <c r="G172" s="16"/>
      <c r="H172" s="17"/>
      <c r="I172" s="16"/>
      <c r="J172" s="17"/>
      <c r="K172" s="18"/>
      <c r="L172" s="19"/>
      <c r="M172" s="18"/>
      <c r="N172" s="19"/>
      <c r="O172" s="18"/>
      <c r="P172" s="19"/>
      <c r="Q172" s="20"/>
      <c r="R172" s="53" t="str">
        <f t="shared" si="50"/>
        <v/>
      </c>
      <c r="S172" s="21">
        <f t="shared" si="48"/>
        <v>5770.7996070023155</v>
      </c>
      <c r="T172" s="21">
        <f t="shared" si="49"/>
        <v>5770.7996070023155</v>
      </c>
      <c r="U172" s="21" t="str">
        <f t="shared" si="51"/>
        <v/>
      </c>
      <c r="Y172" s="23">
        <f t="shared" si="52"/>
        <v>0</v>
      </c>
      <c r="Z172" s="24" t="str">
        <f t="shared" si="53"/>
        <v xml:space="preserve"> </v>
      </c>
      <c r="AA172" s="25"/>
      <c r="AB172" s="22">
        <f t="shared" si="54"/>
        <v>0</v>
      </c>
      <c r="AC172" s="22">
        <f t="shared" si="55"/>
        <v>0</v>
      </c>
      <c r="AD172" s="22">
        <f t="shared" si="56"/>
        <v>0</v>
      </c>
      <c r="AF172" s="22">
        <f t="shared" si="57"/>
        <v>0</v>
      </c>
      <c r="AG172" s="22">
        <f t="shared" si="58"/>
        <v>0</v>
      </c>
      <c r="AH172" s="22">
        <f t="shared" si="59"/>
        <v>0</v>
      </c>
    </row>
    <row r="173" spans="1:34" s="22" customFormat="1" x14ac:dyDescent="0.25">
      <c r="A173" s="11">
        <v>119</v>
      </c>
      <c r="B173" s="12">
        <v>262</v>
      </c>
      <c r="C173" s="13" t="s">
        <v>104</v>
      </c>
      <c r="D173" s="14" t="s">
        <v>111</v>
      </c>
      <c r="E173" s="15">
        <v>654</v>
      </c>
      <c r="F173" s="16" t="s">
        <v>72</v>
      </c>
      <c r="G173" s="16">
        <v>125547</v>
      </c>
      <c r="H173" s="17" t="s">
        <v>111</v>
      </c>
      <c r="I173" s="16">
        <v>599468</v>
      </c>
      <c r="J173" s="17" t="s">
        <v>112</v>
      </c>
      <c r="K173" s="18">
        <v>-116.5</v>
      </c>
      <c r="L173" s="19">
        <v>49.579414450000002</v>
      </c>
      <c r="M173" s="18">
        <v>17.887802350000001</v>
      </c>
      <c r="N173" s="19">
        <v>49.578817190000002</v>
      </c>
      <c r="O173" s="18">
        <v>17.886327120000001</v>
      </c>
      <c r="P173" s="19">
        <v>49.580023509999997</v>
      </c>
      <c r="Q173" s="20">
        <v>17.889240239999999</v>
      </c>
      <c r="R173" s="53">
        <f t="shared" si="50"/>
        <v>0.24920947895575996</v>
      </c>
      <c r="S173" s="21">
        <f t="shared" si="48"/>
        <v>9.4935297966003418E-5</v>
      </c>
      <c r="T173" s="21">
        <f t="shared" si="49"/>
        <v>9.4935297966003418E-5</v>
      </c>
      <c r="U173" s="21">
        <f t="shared" si="51"/>
        <v>9.4935297966003418E-5</v>
      </c>
      <c r="W173" s="23">
        <f>SUM(R173:R176)</f>
        <v>0.99550963999745146</v>
      </c>
      <c r="X173" s="23">
        <f>SUM(U173:U175)</f>
        <v>9.4935297966003418E-5</v>
      </c>
      <c r="Y173" s="23">
        <f t="shared" si="52"/>
        <v>0.99560457529541746</v>
      </c>
      <c r="Z173" s="24" t="str">
        <f t="shared" si="53"/>
        <v xml:space="preserve"> </v>
      </c>
      <c r="AA173" s="25" t="s">
        <v>44</v>
      </c>
      <c r="AB173" s="22">
        <f t="shared" si="54"/>
        <v>1</v>
      </c>
      <c r="AC173" s="22">
        <f t="shared" si="55"/>
        <v>1</v>
      </c>
      <c r="AD173" s="22">
        <f t="shared" si="56"/>
        <v>0</v>
      </c>
      <c r="AF173" s="22">
        <f t="shared" si="57"/>
        <v>0</v>
      </c>
      <c r="AG173" s="22">
        <f t="shared" si="58"/>
        <v>1</v>
      </c>
      <c r="AH173" s="22">
        <f t="shared" si="59"/>
        <v>0</v>
      </c>
    </row>
    <row r="174" spans="1:34" s="22" customFormat="1" x14ac:dyDescent="0.25">
      <c r="A174" s="11">
        <v>119</v>
      </c>
      <c r="B174" s="12">
        <v>262</v>
      </c>
      <c r="C174" s="13" t="s">
        <v>104</v>
      </c>
      <c r="D174" s="14" t="s">
        <v>111</v>
      </c>
      <c r="E174" s="15">
        <v>655</v>
      </c>
      <c r="F174" s="16" t="s">
        <v>72</v>
      </c>
      <c r="G174" s="16">
        <v>125547</v>
      </c>
      <c r="H174" s="17" t="s">
        <v>111</v>
      </c>
      <c r="I174" s="16">
        <v>599468</v>
      </c>
      <c r="J174" s="17" t="s">
        <v>112</v>
      </c>
      <c r="K174" s="18">
        <v>-117.9</v>
      </c>
      <c r="L174" s="19">
        <v>49.580787639999997</v>
      </c>
      <c r="M174" s="18">
        <v>17.89052835</v>
      </c>
      <c r="N174" s="19">
        <v>49.580023509999997</v>
      </c>
      <c r="O174" s="18">
        <v>17.889240239999999</v>
      </c>
      <c r="P174" s="19">
        <v>49.581620540000003</v>
      </c>
      <c r="Q174" s="20">
        <v>17.891655119999999</v>
      </c>
      <c r="R174" s="53">
        <f t="shared" si="50"/>
        <v>0.24869087284562341</v>
      </c>
      <c r="S174" s="21">
        <f t="shared" si="48"/>
        <v>0</v>
      </c>
      <c r="T174" s="21">
        <f t="shared" si="49"/>
        <v>0</v>
      </c>
      <c r="U174" s="21">
        <f t="shared" si="51"/>
        <v>0</v>
      </c>
      <c r="Y174" s="23">
        <f t="shared" si="52"/>
        <v>0</v>
      </c>
      <c r="Z174" s="24" t="str">
        <f t="shared" si="53"/>
        <v xml:space="preserve"> </v>
      </c>
      <c r="AA174" s="25" t="s">
        <v>44</v>
      </c>
      <c r="AB174" s="22">
        <f t="shared" si="54"/>
        <v>0</v>
      </c>
      <c r="AC174" s="22">
        <f t="shared" si="55"/>
        <v>0</v>
      </c>
      <c r="AD174" s="22">
        <f t="shared" si="56"/>
        <v>0</v>
      </c>
      <c r="AF174" s="22">
        <f t="shared" si="57"/>
        <v>0</v>
      </c>
      <c r="AG174" s="22">
        <f t="shared" si="58"/>
        <v>1</v>
      </c>
      <c r="AH174" s="22">
        <f t="shared" si="59"/>
        <v>0</v>
      </c>
    </row>
    <row r="175" spans="1:34" s="22" customFormat="1" x14ac:dyDescent="0.25">
      <c r="A175" s="11">
        <v>119</v>
      </c>
      <c r="B175" s="12">
        <v>262</v>
      </c>
      <c r="C175" s="13" t="s">
        <v>104</v>
      </c>
      <c r="D175" s="14" t="s">
        <v>111</v>
      </c>
      <c r="E175" s="15">
        <v>656</v>
      </c>
      <c r="F175" s="16" t="s">
        <v>72</v>
      </c>
      <c r="G175" s="16">
        <v>125547</v>
      </c>
      <c r="H175" s="17" t="s">
        <v>111</v>
      </c>
      <c r="I175" s="16">
        <v>599468</v>
      </c>
      <c r="J175" s="17" t="s">
        <v>112</v>
      </c>
      <c r="K175" s="18">
        <v>-121.6</v>
      </c>
      <c r="L175" s="19">
        <v>49.582599610000003</v>
      </c>
      <c r="M175" s="18">
        <v>17.89247276</v>
      </c>
      <c r="N175" s="19">
        <v>49.581620540000003</v>
      </c>
      <c r="O175" s="18">
        <v>17.891655119999999</v>
      </c>
      <c r="P175" s="19">
        <v>49.583641129999997</v>
      </c>
      <c r="Q175" s="20">
        <v>17.893118520000002</v>
      </c>
      <c r="R175" s="53">
        <f t="shared" si="50"/>
        <v>0.24821632031557939</v>
      </c>
      <c r="S175" s="21">
        <f t="shared" si="48"/>
        <v>0</v>
      </c>
      <c r="T175" s="21">
        <f t="shared" si="49"/>
        <v>0</v>
      </c>
      <c r="U175" s="21">
        <f t="shared" si="51"/>
        <v>0</v>
      </c>
      <c r="Y175" s="23">
        <f t="shared" si="52"/>
        <v>0</v>
      </c>
      <c r="Z175" s="24" t="str">
        <f t="shared" si="53"/>
        <v xml:space="preserve"> </v>
      </c>
      <c r="AA175" s="25" t="s">
        <v>44</v>
      </c>
      <c r="AB175" s="22">
        <f t="shared" si="54"/>
        <v>0</v>
      </c>
      <c r="AC175" s="22">
        <f t="shared" si="55"/>
        <v>0</v>
      </c>
      <c r="AD175" s="22">
        <f t="shared" si="56"/>
        <v>0</v>
      </c>
      <c r="AF175" s="22">
        <f t="shared" si="57"/>
        <v>0</v>
      </c>
      <c r="AG175" s="22">
        <f t="shared" si="58"/>
        <v>1</v>
      </c>
      <c r="AH175" s="22">
        <f t="shared" si="59"/>
        <v>0</v>
      </c>
    </row>
    <row r="176" spans="1:34" s="22" customFormat="1" x14ac:dyDescent="0.25">
      <c r="A176" s="11">
        <v>119</v>
      </c>
      <c r="B176" s="12">
        <v>262</v>
      </c>
      <c r="C176" s="13" t="s">
        <v>104</v>
      </c>
      <c r="D176" s="14" t="s">
        <v>111</v>
      </c>
      <c r="E176" s="15">
        <v>657</v>
      </c>
      <c r="F176" s="16" t="s">
        <v>72</v>
      </c>
      <c r="G176" s="16">
        <v>125547</v>
      </c>
      <c r="H176" s="17" t="s">
        <v>111</v>
      </c>
      <c r="I176" s="16">
        <v>599468</v>
      </c>
      <c r="J176" s="17" t="s">
        <v>112</v>
      </c>
      <c r="K176" s="18">
        <v>-116.1</v>
      </c>
      <c r="L176" s="19">
        <v>49.584745679999997</v>
      </c>
      <c r="M176" s="18">
        <v>17.89345775</v>
      </c>
      <c r="N176" s="19">
        <v>49.583641129999997</v>
      </c>
      <c r="O176" s="18">
        <v>17.893118520000002</v>
      </c>
      <c r="P176" s="19">
        <v>49.585848599999998</v>
      </c>
      <c r="Q176" s="20">
        <v>17.893730519999998</v>
      </c>
      <c r="R176" s="53">
        <f t="shared" si="50"/>
        <v>0.2493929678804887</v>
      </c>
      <c r="S176" s="21" t="e">
        <f>IF(ISBLANK(#REF!),"",ACOS(COS(RADIANS(90-#REF!))*COS(RADIANS(90-P176))+SIN(RADIANS(90-#REF!)) *SIN(RADIANS(90-P176))*COS(RADIANS(#REF!-Q176)))*6371)</f>
        <v>#REF!</v>
      </c>
      <c r="T176" s="21">
        <f t="shared" si="49"/>
        <v>0</v>
      </c>
      <c r="U176" s="21">
        <f t="shared" si="51"/>
        <v>0</v>
      </c>
      <c r="Y176" s="23">
        <f t="shared" si="52"/>
        <v>0</v>
      </c>
      <c r="Z176" s="24" t="str">
        <f t="shared" si="53"/>
        <v xml:space="preserve"> </v>
      </c>
      <c r="AA176" s="25" t="s">
        <v>44</v>
      </c>
      <c r="AB176" s="22">
        <f t="shared" si="54"/>
        <v>0</v>
      </c>
      <c r="AC176" s="22">
        <f t="shared" si="55"/>
        <v>0</v>
      </c>
      <c r="AD176" s="22">
        <f t="shared" si="56"/>
        <v>0</v>
      </c>
      <c r="AF176" s="22">
        <f t="shared" si="57"/>
        <v>0</v>
      </c>
      <c r="AG176" s="22">
        <f t="shared" si="58"/>
        <v>1</v>
      </c>
      <c r="AH176" s="22">
        <f t="shared" si="59"/>
        <v>0</v>
      </c>
    </row>
    <row r="177" spans="1:34" s="22" customFormat="1" x14ac:dyDescent="0.25">
      <c r="A177" s="11"/>
      <c r="B177" s="12"/>
      <c r="C177" s="13"/>
      <c r="D177" s="14"/>
      <c r="E177" s="15"/>
      <c r="F177" s="16"/>
      <c r="G177" s="16"/>
      <c r="H177" s="17"/>
      <c r="I177" s="16"/>
      <c r="J177" s="17"/>
      <c r="K177" s="18"/>
      <c r="L177" s="19"/>
      <c r="M177" s="18"/>
      <c r="N177" s="19"/>
      <c r="O177" s="18"/>
      <c r="P177" s="19"/>
      <c r="Q177" s="20"/>
      <c r="R177" s="53" t="str">
        <f t="shared" si="50"/>
        <v/>
      </c>
      <c r="S177" s="21">
        <f t="shared" ref="S177:S191" si="60">IF(ISBLANK(N178),"",ACOS(COS(RADIANS(90-N178))*COS(RADIANS(90-P177))+SIN(RADIANS(90-N178)) *SIN(RADIANS(90-P177))*COS(RADIANS(O178-Q177)))*6371)</f>
        <v>5795.2555223332774</v>
      </c>
      <c r="T177" s="21">
        <f t="shared" si="49"/>
        <v>5795.2555223332774</v>
      </c>
      <c r="U177" s="21" t="str">
        <f t="shared" si="51"/>
        <v/>
      </c>
      <c r="Y177" s="23">
        <f t="shared" si="52"/>
        <v>0</v>
      </c>
      <c r="Z177" s="24" t="str">
        <f t="shared" si="53"/>
        <v xml:space="preserve"> </v>
      </c>
      <c r="AA177" s="25"/>
      <c r="AB177" s="22">
        <f t="shared" si="54"/>
        <v>0</v>
      </c>
      <c r="AC177" s="22">
        <f t="shared" si="55"/>
        <v>0</v>
      </c>
      <c r="AD177" s="22">
        <f t="shared" si="56"/>
        <v>0</v>
      </c>
      <c r="AF177" s="22">
        <f t="shared" si="57"/>
        <v>0</v>
      </c>
      <c r="AG177" s="22">
        <f t="shared" si="58"/>
        <v>0</v>
      </c>
      <c r="AH177" s="22">
        <f t="shared" si="59"/>
        <v>0</v>
      </c>
    </row>
    <row r="178" spans="1:34" s="22" customFormat="1" x14ac:dyDescent="0.25">
      <c r="A178" s="11">
        <v>123</v>
      </c>
      <c r="B178" s="12">
        <v>269</v>
      </c>
      <c r="C178" s="13" t="s">
        <v>104</v>
      </c>
      <c r="D178" s="14" t="s">
        <v>113</v>
      </c>
      <c r="E178" s="15">
        <v>688</v>
      </c>
      <c r="F178" s="16" t="s">
        <v>72</v>
      </c>
      <c r="G178" s="16">
        <v>61247</v>
      </c>
      <c r="H178" s="17" t="s">
        <v>114</v>
      </c>
      <c r="I178" s="16">
        <v>599506</v>
      </c>
      <c r="J178" s="17" t="s">
        <v>115</v>
      </c>
      <c r="K178" s="18">
        <v>-118.8</v>
      </c>
      <c r="L178" s="19">
        <v>49.747016960000003</v>
      </c>
      <c r="M178" s="18">
        <v>18.14744159</v>
      </c>
      <c r="N178" s="19">
        <v>49.746206899999997</v>
      </c>
      <c r="O178" s="18">
        <v>18.146052359999999</v>
      </c>
      <c r="P178" s="19">
        <v>49.747703569999999</v>
      </c>
      <c r="Q178" s="20">
        <v>18.148634999999999</v>
      </c>
      <c r="R178" s="53">
        <f t="shared" si="50"/>
        <v>0.24925896611826048</v>
      </c>
      <c r="S178" s="21" t="e">
        <f t="shared" si="60"/>
        <v>#NUM!</v>
      </c>
      <c r="T178" s="21">
        <f t="shared" si="49"/>
        <v>0</v>
      </c>
      <c r="U178" s="21">
        <f t="shared" si="51"/>
        <v>0</v>
      </c>
      <c r="W178" s="23">
        <f>SUM(R178:R191)</f>
        <v>3.4927087620113593</v>
      </c>
      <c r="X178" s="23">
        <f>SUM(U178:U190)</f>
        <v>0.99795867351704204</v>
      </c>
      <c r="Y178" s="23">
        <f t="shared" si="52"/>
        <v>4.4906674355284011</v>
      </c>
      <c r="Z178" s="24" t="str">
        <f t="shared" si="53"/>
        <v>!!!!!!</v>
      </c>
      <c r="AA178" s="25" t="s">
        <v>44</v>
      </c>
      <c r="AB178" s="22">
        <f t="shared" si="54"/>
        <v>1</v>
      </c>
      <c r="AC178" s="22">
        <f t="shared" si="55"/>
        <v>1</v>
      </c>
      <c r="AD178" s="22">
        <f t="shared" si="56"/>
        <v>0</v>
      </c>
      <c r="AF178" s="22">
        <f t="shared" si="57"/>
        <v>0</v>
      </c>
      <c r="AG178" s="22">
        <f t="shared" si="58"/>
        <v>1</v>
      </c>
      <c r="AH178" s="22">
        <f t="shared" si="59"/>
        <v>0</v>
      </c>
    </row>
    <row r="179" spans="1:34" s="22" customFormat="1" x14ac:dyDescent="0.25">
      <c r="A179" s="11">
        <v>123</v>
      </c>
      <c r="B179" s="12">
        <v>269</v>
      </c>
      <c r="C179" s="13" t="s">
        <v>104</v>
      </c>
      <c r="D179" s="14" t="s">
        <v>113</v>
      </c>
      <c r="E179" s="15">
        <v>689</v>
      </c>
      <c r="F179" s="16" t="s">
        <v>72</v>
      </c>
      <c r="G179" s="16">
        <v>61247</v>
      </c>
      <c r="H179" s="17" t="s">
        <v>114</v>
      </c>
      <c r="I179" s="16">
        <v>599506</v>
      </c>
      <c r="J179" s="17" t="s">
        <v>115</v>
      </c>
      <c r="K179" s="18">
        <v>-123.7</v>
      </c>
      <c r="L179" s="19">
        <v>49.748454950000003</v>
      </c>
      <c r="M179" s="18">
        <v>18.149950489999998</v>
      </c>
      <c r="N179" s="19">
        <v>49.747703569999999</v>
      </c>
      <c r="O179" s="18">
        <v>18.148634999999999</v>
      </c>
      <c r="P179" s="19">
        <v>49.749198450000002</v>
      </c>
      <c r="Q179" s="20">
        <v>18.151226999999999</v>
      </c>
      <c r="R179" s="53">
        <f t="shared" si="50"/>
        <v>0.24962317288380831</v>
      </c>
      <c r="S179" s="21">
        <f t="shared" si="60"/>
        <v>0</v>
      </c>
      <c r="T179" s="21">
        <f t="shared" si="49"/>
        <v>0</v>
      </c>
      <c r="U179" s="21">
        <f t="shared" si="51"/>
        <v>0</v>
      </c>
      <c r="Y179" s="23">
        <f t="shared" si="52"/>
        <v>0</v>
      </c>
      <c r="Z179" s="24" t="str">
        <f t="shared" si="53"/>
        <v xml:space="preserve"> </v>
      </c>
      <c r="AA179" s="25" t="s">
        <v>44</v>
      </c>
      <c r="AB179" s="22">
        <f t="shared" si="54"/>
        <v>0</v>
      </c>
      <c r="AC179" s="22">
        <f t="shared" si="55"/>
        <v>0</v>
      </c>
      <c r="AD179" s="22">
        <f t="shared" si="56"/>
        <v>0</v>
      </c>
      <c r="AF179" s="22">
        <f t="shared" si="57"/>
        <v>0</v>
      </c>
      <c r="AG179" s="22">
        <f t="shared" si="58"/>
        <v>1</v>
      </c>
      <c r="AH179" s="22">
        <f t="shared" si="59"/>
        <v>0</v>
      </c>
    </row>
    <row r="180" spans="1:34" s="22" customFormat="1" x14ac:dyDescent="0.25">
      <c r="A180" s="11">
        <v>123</v>
      </c>
      <c r="B180" s="12">
        <v>269</v>
      </c>
      <c r="C180" s="13" t="s">
        <v>104</v>
      </c>
      <c r="D180" s="14" t="s">
        <v>113</v>
      </c>
      <c r="E180" s="15">
        <v>690</v>
      </c>
      <c r="F180" s="16" t="s">
        <v>72</v>
      </c>
      <c r="G180" s="16">
        <v>61247</v>
      </c>
      <c r="H180" s="17" t="s">
        <v>114</v>
      </c>
      <c r="I180" s="16">
        <v>599506</v>
      </c>
      <c r="J180" s="17" t="s">
        <v>115</v>
      </c>
      <c r="K180" s="18">
        <v>-120.6</v>
      </c>
      <c r="L180" s="19">
        <v>49.749945619999998</v>
      </c>
      <c r="M180" s="18">
        <v>18.152503190000001</v>
      </c>
      <c r="N180" s="19">
        <v>49.749198450000002</v>
      </c>
      <c r="O180" s="18">
        <v>18.151226999999999</v>
      </c>
      <c r="P180" s="19">
        <v>49.750708289999999</v>
      </c>
      <c r="Q180" s="20">
        <v>18.153787319999999</v>
      </c>
      <c r="R180" s="53">
        <f t="shared" si="50"/>
        <v>0.24904382344411991</v>
      </c>
      <c r="S180" s="21">
        <f t="shared" si="60"/>
        <v>0.24915725093326535</v>
      </c>
      <c r="T180" s="21">
        <f t="shared" si="49"/>
        <v>0.24915725093326535</v>
      </c>
      <c r="U180" s="21">
        <f t="shared" si="51"/>
        <v>0.24915725093326535</v>
      </c>
      <c r="Y180" s="23">
        <f t="shared" si="52"/>
        <v>0</v>
      </c>
      <c r="Z180" s="24" t="str">
        <f t="shared" si="53"/>
        <v xml:space="preserve"> </v>
      </c>
      <c r="AA180" s="25" t="s">
        <v>44</v>
      </c>
      <c r="AB180" s="22">
        <f t="shared" si="54"/>
        <v>0</v>
      </c>
      <c r="AC180" s="22">
        <f t="shared" si="55"/>
        <v>0</v>
      </c>
      <c r="AD180" s="22">
        <f t="shared" si="56"/>
        <v>0</v>
      </c>
      <c r="AF180" s="22">
        <f t="shared" si="57"/>
        <v>0</v>
      </c>
      <c r="AG180" s="22">
        <f t="shared" si="58"/>
        <v>1</v>
      </c>
      <c r="AH180" s="22">
        <f t="shared" si="59"/>
        <v>0</v>
      </c>
    </row>
    <row r="181" spans="1:34" s="22" customFormat="1" x14ac:dyDescent="0.25">
      <c r="A181" s="11">
        <v>123</v>
      </c>
      <c r="B181" s="12">
        <v>269</v>
      </c>
      <c r="C181" s="13" t="s">
        <v>104</v>
      </c>
      <c r="D181" s="14" t="s">
        <v>113</v>
      </c>
      <c r="E181" s="15">
        <v>691</v>
      </c>
      <c r="F181" s="16" t="s">
        <v>72</v>
      </c>
      <c r="G181" s="16">
        <v>61247</v>
      </c>
      <c r="H181" s="17" t="s">
        <v>114</v>
      </c>
      <c r="I181" s="16">
        <v>599506</v>
      </c>
      <c r="J181" s="17" t="s">
        <v>115</v>
      </c>
      <c r="K181" s="18">
        <v>-115.1</v>
      </c>
      <c r="L181" s="19">
        <v>49.752956869999998</v>
      </c>
      <c r="M181" s="18">
        <v>18.157599309999998</v>
      </c>
      <c r="N181" s="19">
        <v>49.752229819999997</v>
      </c>
      <c r="O181" s="18">
        <v>18.156333239999999</v>
      </c>
      <c r="P181" s="19">
        <v>49.753727359999999</v>
      </c>
      <c r="Q181" s="20">
        <v>18.158922359999998</v>
      </c>
      <c r="R181" s="53">
        <f t="shared" si="50"/>
        <v>0.24965308430264543</v>
      </c>
      <c r="S181" s="21">
        <f t="shared" si="60"/>
        <v>0.24949473146477352</v>
      </c>
      <c r="T181" s="21">
        <f t="shared" si="49"/>
        <v>0.24949473146477352</v>
      </c>
      <c r="U181" s="21">
        <f t="shared" si="51"/>
        <v>0.24949473146477352</v>
      </c>
      <c r="Y181" s="23">
        <f t="shared" si="52"/>
        <v>0</v>
      </c>
      <c r="Z181" s="24" t="str">
        <f t="shared" si="53"/>
        <v xml:space="preserve"> </v>
      </c>
      <c r="AA181" s="25" t="s">
        <v>44</v>
      </c>
      <c r="AB181" s="22">
        <f t="shared" si="54"/>
        <v>0</v>
      </c>
      <c r="AC181" s="22">
        <f t="shared" si="55"/>
        <v>0</v>
      </c>
      <c r="AD181" s="22">
        <f t="shared" si="56"/>
        <v>0</v>
      </c>
      <c r="AF181" s="22">
        <f t="shared" si="57"/>
        <v>0</v>
      </c>
      <c r="AG181" s="22">
        <f t="shared" si="58"/>
        <v>1</v>
      </c>
      <c r="AH181" s="22">
        <f t="shared" si="59"/>
        <v>0</v>
      </c>
    </row>
    <row r="182" spans="1:34" s="22" customFormat="1" x14ac:dyDescent="0.25">
      <c r="A182" s="11">
        <v>123</v>
      </c>
      <c r="B182" s="12">
        <v>269</v>
      </c>
      <c r="C182" s="13" t="s">
        <v>104</v>
      </c>
      <c r="D182" s="14" t="s">
        <v>113</v>
      </c>
      <c r="E182" s="15">
        <v>692</v>
      </c>
      <c r="F182" s="16" t="s">
        <v>72</v>
      </c>
      <c r="G182" s="16">
        <v>61247</v>
      </c>
      <c r="H182" s="17" t="s">
        <v>114</v>
      </c>
      <c r="I182" s="16">
        <v>599506</v>
      </c>
      <c r="J182" s="17" t="s">
        <v>115</v>
      </c>
      <c r="K182" s="18">
        <v>-114.2</v>
      </c>
      <c r="L182" s="19">
        <v>49.755983149999999</v>
      </c>
      <c r="M182" s="18">
        <v>18.162767769999999</v>
      </c>
      <c r="N182" s="19">
        <v>49.755234960000003</v>
      </c>
      <c r="O182" s="18">
        <v>18.161494560000001</v>
      </c>
      <c r="P182" s="19">
        <v>49.756753099999997</v>
      </c>
      <c r="Q182" s="20">
        <v>18.164050199999998</v>
      </c>
      <c r="R182" s="53">
        <f t="shared" si="50"/>
        <v>0.2494024540804376</v>
      </c>
      <c r="S182" s="21" t="e">
        <f t="shared" si="60"/>
        <v>#NUM!</v>
      </c>
      <c r="T182" s="21">
        <f t="shared" si="49"/>
        <v>0</v>
      </c>
      <c r="U182" s="21">
        <f t="shared" si="51"/>
        <v>0</v>
      </c>
      <c r="Y182" s="23">
        <f t="shared" si="52"/>
        <v>0</v>
      </c>
      <c r="Z182" s="24" t="str">
        <f t="shared" si="53"/>
        <v xml:space="preserve"> </v>
      </c>
      <c r="AA182" s="25" t="s">
        <v>44</v>
      </c>
      <c r="AB182" s="22">
        <f t="shared" si="54"/>
        <v>0</v>
      </c>
      <c r="AC182" s="22">
        <f t="shared" si="55"/>
        <v>0</v>
      </c>
      <c r="AD182" s="22">
        <f t="shared" si="56"/>
        <v>0</v>
      </c>
      <c r="AF182" s="22">
        <f t="shared" si="57"/>
        <v>0</v>
      </c>
      <c r="AG182" s="22">
        <f t="shared" si="58"/>
        <v>1</v>
      </c>
      <c r="AH182" s="22">
        <f t="shared" si="59"/>
        <v>0</v>
      </c>
    </row>
    <row r="183" spans="1:34" s="22" customFormat="1" x14ac:dyDescent="0.25">
      <c r="A183" s="11">
        <v>123</v>
      </c>
      <c r="B183" s="12">
        <v>269</v>
      </c>
      <c r="C183" s="13" t="s">
        <v>104</v>
      </c>
      <c r="D183" s="14" t="s">
        <v>113</v>
      </c>
      <c r="E183" s="15">
        <v>693</v>
      </c>
      <c r="F183" s="16" t="s">
        <v>72</v>
      </c>
      <c r="G183" s="16">
        <v>61247</v>
      </c>
      <c r="H183" s="17" t="s">
        <v>114</v>
      </c>
      <c r="I183" s="16">
        <v>599506</v>
      </c>
      <c r="J183" s="17" t="s">
        <v>115</v>
      </c>
      <c r="K183" s="18">
        <v>-115.3</v>
      </c>
      <c r="L183" s="19">
        <v>49.757596829999997</v>
      </c>
      <c r="M183" s="18">
        <v>18.165198</v>
      </c>
      <c r="N183" s="19">
        <v>49.756753099999997</v>
      </c>
      <c r="O183" s="18">
        <v>18.164050199999998</v>
      </c>
      <c r="P183" s="19">
        <v>49.758462940000001</v>
      </c>
      <c r="Q183" s="20">
        <v>18.166289760000002</v>
      </c>
      <c r="R183" s="53">
        <f t="shared" si="50"/>
        <v>0.24905681504817512</v>
      </c>
      <c r="S183" s="21">
        <f t="shared" si="60"/>
        <v>0</v>
      </c>
      <c r="T183" s="21">
        <f t="shared" si="49"/>
        <v>0</v>
      </c>
      <c r="U183" s="21">
        <f t="shared" si="51"/>
        <v>0</v>
      </c>
      <c r="Y183" s="23">
        <f t="shared" si="52"/>
        <v>0</v>
      </c>
      <c r="Z183" s="24" t="str">
        <f t="shared" si="53"/>
        <v xml:space="preserve"> </v>
      </c>
      <c r="AA183" s="25" t="s">
        <v>44</v>
      </c>
      <c r="AB183" s="22">
        <f t="shared" si="54"/>
        <v>0</v>
      </c>
      <c r="AC183" s="22">
        <f t="shared" si="55"/>
        <v>0</v>
      </c>
      <c r="AD183" s="22">
        <f t="shared" si="56"/>
        <v>0</v>
      </c>
      <c r="AF183" s="22">
        <f t="shared" si="57"/>
        <v>0</v>
      </c>
      <c r="AG183" s="22">
        <f t="shared" si="58"/>
        <v>1</v>
      </c>
      <c r="AH183" s="22">
        <f t="shared" si="59"/>
        <v>0</v>
      </c>
    </row>
    <row r="184" spans="1:34" s="22" customFormat="1" x14ac:dyDescent="0.25">
      <c r="A184" s="11">
        <v>123</v>
      </c>
      <c r="B184" s="12">
        <v>269</v>
      </c>
      <c r="C184" s="13" t="s">
        <v>104</v>
      </c>
      <c r="D184" s="14" t="s">
        <v>113</v>
      </c>
      <c r="E184" s="15">
        <v>694</v>
      </c>
      <c r="F184" s="16" t="s">
        <v>72</v>
      </c>
      <c r="G184" s="16">
        <v>305511</v>
      </c>
      <c r="H184" s="17" t="s">
        <v>116</v>
      </c>
      <c r="I184" s="16">
        <v>554821</v>
      </c>
      <c r="J184" s="17" t="s">
        <v>117</v>
      </c>
      <c r="K184" s="18">
        <v>-126.9</v>
      </c>
      <c r="L184" s="19">
        <v>49.759350140000002</v>
      </c>
      <c r="M184" s="18">
        <v>18.16735418</v>
      </c>
      <c r="N184" s="19">
        <v>49.758462940000001</v>
      </c>
      <c r="O184" s="18">
        <v>18.166289760000002</v>
      </c>
      <c r="P184" s="19">
        <v>49.760237259999997</v>
      </c>
      <c r="Q184" s="20">
        <v>18.16841844</v>
      </c>
      <c r="R184" s="53">
        <f t="shared" si="50"/>
        <v>0.24961174530549424</v>
      </c>
      <c r="S184" s="21">
        <f t="shared" si="60"/>
        <v>0</v>
      </c>
      <c r="T184" s="21">
        <f t="shared" si="49"/>
        <v>0</v>
      </c>
      <c r="U184" s="21">
        <f t="shared" si="51"/>
        <v>0</v>
      </c>
      <c r="Y184" s="23">
        <f t="shared" si="52"/>
        <v>0</v>
      </c>
      <c r="Z184" s="24" t="str">
        <f t="shared" si="53"/>
        <v xml:space="preserve"> </v>
      </c>
      <c r="AA184" s="25" t="s">
        <v>44</v>
      </c>
      <c r="AB184" s="22">
        <f t="shared" si="54"/>
        <v>0</v>
      </c>
      <c r="AC184" s="22">
        <f t="shared" si="55"/>
        <v>0</v>
      </c>
      <c r="AD184" s="22">
        <f t="shared" si="56"/>
        <v>0</v>
      </c>
      <c r="AF184" s="22">
        <f t="shared" si="57"/>
        <v>0</v>
      </c>
      <c r="AG184" s="22">
        <f t="shared" si="58"/>
        <v>1</v>
      </c>
      <c r="AH184" s="22">
        <f t="shared" si="59"/>
        <v>0</v>
      </c>
    </row>
    <row r="185" spans="1:34" s="22" customFormat="1" x14ac:dyDescent="0.25">
      <c r="A185" s="11">
        <v>123</v>
      </c>
      <c r="B185" s="12">
        <v>269</v>
      </c>
      <c r="C185" s="13" t="s">
        <v>104</v>
      </c>
      <c r="D185" s="14" t="s">
        <v>113</v>
      </c>
      <c r="E185" s="15">
        <v>695</v>
      </c>
      <c r="F185" s="16" t="s">
        <v>72</v>
      </c>
      <c r="G185" s="16">
        <v>305511</v>
      </c>
      <c r="H185" s="17" t="s">
        <v>116</v>
      </c>
      <c r="I185" s="16">
        <v>554821</v>
      </c>
      <c r="J185" s="17" t="s">
        <v>117</v>
      </c>
      <c r="K185" s="18">
        <v>-120.9</v>
      </c>
      <c r="L185" s="19">
        <v>49.761124500000001</v>
      </c>
      <c r="M185" s="18">
        <v>18.169483069999998</v>
      </c>
      <c r="N185" s="19">
        <v>49.760237259999997</v>
      </c>
      <c r="O185" s="18">
        <v>18.16841844</v>
      </c>
      <c r="P185" s="19">
        <v>49.762011510000001</v>
      </c>
      <c r="Q185" s="20">
        <v>18.170547119999998</v>
      </c>
      <c r="R185" s="53">
        <f t="shared" si="50"/>
        <v>0.24960217678869889</v>
      </c>
      <c r="S185" s="21">
        <f t="shared" si="60"/>
        <v>0</v>
      </c>
      <c r="T185" s="21">
        <f t="shared" si="49"/>
        <v>0</v>
      </c>
      <c r="U185" s="21">
        <f t="shared" si="51"/>
        <v>0</v>
      </c>
      <c r="Y185" s="23">
        <f t="shared" si="52"/>
        <v>0</v>
      </c>
      <c r="Z185" s="24" t="str">
        <f t="shared" si="53"/>
        <v xml:space="preserve"> </v>
      </c>
      <c r="AA185" s="25" t="s">
        <v>44</v>
      </c>
      <c r="AB185" s="22">
        <f t="shared" si="54"/>
        <v>0</v>
      </c>
      <c r="AC185" s="22">
        <f t="shared" si="55"/>
        <v>0</v>
      </c>
      <c r="AD185" s="22">
        <f t="shared" si="56"/>
        <v>0</v>
      </c>
      <c r="AF185" s="22">
        <f t="shared" si="57"/>
        <v>0</v>
      </c>
      <c r="AG185" s="22">
        <f t="shared" si="58"/>
        <v>1</v>
      </c>
      <c r="AH185" s="22">
        <f t="shared" si="59"/>
        <v>0</v>
      </c>
    </row>
    <row r="186" spans="1:34" s="22" customFormat="1" x14ac:dyDescent="0.25">
      <c r="A186" s="11">
        <v>123</v>
      </c>
      <c r="B186" s="12">
        <v>269</v>
      </c>
      <c r="C186" s="13" t="s">
        <v>104</v>
      </c>
      <c r="D186" s="14" t="s">
        <v>113</v>
      </c>
      <c r="E186" s="15">
        <v>696</v>
      </c>
      <c r="F186" s="16" t="s">
        <v>72</v>
      </c>
      <c r="G186" s="16">
        <v>305511</v>
      </c>
      <c r="H186" s="17" t="s">
        <v>116</v>
      </c>
      <c r="I186" s="16">
        <v>554821</v>
      </c>
      <c r="J186" s="17" t="s">
        <v>117</v>
      </c>
      <c r="K186" s="18">
        <v>-123.9</v>
      </c>
      <c r="L186" s="19">
        <v>49.762898550000003</v>
      </c>
      <c r="M186" s="18">
        <v>18.171611819999999</v>
      </c>
      <c r="N186" s="19">
        <v>49.762011510000001</v>
      </c>
      <c r="O186" s="18">
        <v>18.170547119999998</v>
      </c>
      <c r="P186" s="19">
        <v>49.763785689999999</v>
      </c>
      <c r="Q186" s="20">
        <v>18.172676160000002</v>
      </c>
      <c r="R186" s="53">
        <f t="shared" si="50"/>
        <v>0.24960845955491462</v>
      </c>
      <c r="S186" s="21">
        <f t="shared" si="60"/>
        <v>9.4935297966003418E-5</v>
      </c>
      <c r="T186" s="21">
        <f t="shared" si="49"/>
        <v>9.4935297966003418E-5</v>
      </c>
      <c r="U186" s="21">
        <f t="shared" si="51"/>
        <v>9.4935297966003418E-5</v>
      </c>
      <c r="Y186" s="23">
        <f t="shared" si="52"/>
        <v>0</v>
      </c>
      <c r="Z186" s="24" t="str">
        <f t="shared" si="53"/>
        <v xml:space="preserve"> </v>
      </c>
      <c r="AA186" s="25" t="s">
        <v>44</v>
      </c>
      <c r="AB186" s="22">
        <f t="shared" si="54"/>
        <v>0</v>
      </c>
      <c r="AC186" s="22">
        <f t="shared" si="55"/>
        <v>0</v>
      </c>
      <c r="AD186" s="22">
        <f t="shared" si="56"/>
        <v>0</v>
      </c>
      <c r="AF186" s="22">
        <f t="shared" si="57"/>
        <v>0</v>
      </c>
      <c r="AG186" s="22">
        <f t="shared" si="58"/>
        <v>1</v>
      </c>
      <c r="AH186" s="22">
        <f t="shared" si="59"/>
        <v>0</v>
      </c>
    </row>
    <row r="187" spans="1:34" s="22" customFormat="1" x14ac:dyDescent="0.25">
      <c r="A187" s="11">
        <v>123</v>
      </c>
      <c r="B187" s="12">
        <v>269</v>
      </c>
      <c r="C187" s="13" t="s">
        <v>104</v>
      </c>
      <c r="D187" s="14" t="s">
        <v>113</v>
      </c>
      <c r="E187" s="15">
        <v>697</v>
      </c>
      <c r="F187" s="16" t="s">
        <v>72</v>
      </c>
      <c r="G187" s="16">
        <v>305511</v>
      </c>
      <c r="H187" s="17" t="s">
        <v>116</v>
      </c>
      <c r="I187" s="16">
        <v>554821</v>
      </c>
      <c r="J187" s="17" t="s">
        <v>117</v>
      </c>
      <c r="K187" s="18">
        <v>-120.9</v>
      </c>
      <c r="L187" s="19">
        <v>49.764672959999999</v>
      </c>
      <c r="M187" s="18">
        <v>18.173741230000001</v>
      </c>
      <c r="N187" s="19">
        <v>49.763785689999999</v>
      </c>
      <c r="O187" s="18">
        <v>18.172676160000002</v>
      </c>
      <c r="P187" s="19">
        <v>49.765559809999999</v>
      </c>
      <c r="Q187" s="20">
        <v>18.174805559999999</v>
      </c>
      <c r="R187" s="53">
        <f t="shared" si="50"/>
        <v>0.24961557260950906</v>
      </c>
      <c r="S187" s="21">
        <f t="shared" si="60"/>
        <v>0</v>
      </c>
      <c r="T187" s="21">
        <f t="shared" si="49"/>
        <v>0</v>
      </c>
      <c r="U187" s="21">
        <f t="shared" si="51"/>
        <v>0</v>
      </c>
      <c r="Y187" s="23">
        <f t="shared" si="52"/>
        <v>0</v>
      </c>
      <c r="Z187" s="24" t="str">
        <f t="shared" si="53"/>
        <v xml:space="preserve"> </v>
      </c>
      <c r="AA187" s="25" t="s">
        <v>44</v>
      </c>
      <c r="AB187" s="22">
        <f t="shared" si="54"/>
        <v>0</v>
      </c>
      <c r="AC187" s="22">
        <f t="shared" si="55"/>
        <v>0</v>
      </c>
      <c r="AD187" s="22">
        <f t="shared" si="56"/>
        <v>0</v>
      </c>
      <c r="AF187" s="22">
        <f t="shared" si="57"/>
        <v>0</v>
      </c>
      <c r="AG187" s="22">
        <f t="shared" si="58"/>
        <v>1</v>
      </c>
      <c r="AH187" s="22">
        <f t="shared" si="59"/>
        <v>0</v>
      </c>
    </row>
    <row r="188" spans="1:34" s="22" customFormat="1" x14ac:dyDescent="0.25">
      <c r="A188" s="11">
        <v>123</v>
      </c>
      <c r="B188" s="12">
        <v>269</v>
      </c>
      <c r="C188" s="13" t="s">
        <v>104</v>
      </c>
      <c r="D188" s="14" t="s">
        <v>113</v>
      </c>
      <c r="E188" s="15">
        <v>698</v>
      </c>
      <c r="F188" s="16" t="s">
        <v>72</v>
      </c>
      <c r="G188" s="16">
        <v>305511</v>
      </c>
      <c r="H188" s="17" t="s">
        <v>116</v>
      </c>
      <c r="I188" s="16">
        <v>554821</v>
      </c>
      <c r="J188" s="17" t="s">
        <v>117</v>
      </c>
      <c r="K188" s="18">
        <v>-123.1</v>
      </c>
      <c r="L188" s="19">
        <v>49.766446770000002</v>
      </c>
      <c r="M188" s="18">
        <v>18.17587005</v>
      </c>
      <c r="N188" s="19">
        <v>49.765559809999999</v>
      </c>
      <c r="O188" s="18">
        <v>18.174805559999999</v>
      </c>
      <c r="P188" s="19">
        <v>49.767333979999997</v>
      </c>
      <c r="Q188" s="20">
        <v>18.176934960000001</v>
      </c>
      <c r="R188" s="53">
        <f t="shared" si="50"/>
        <v>0.24961654747897111</v>
      </c>
      <c r="S188" s="21">
        <f t="shared" si="60"/>
        <v>0</v>
      </c>
      <c r="T188" s="21">
        <f t="shared" si="49"/>
        <v>0</v>
      </c>
      <c r="U188" s="21">
        <f t="shared" si="51"/>
        <v>0</v>
      </c>
      <c r="Y188" s="23">
        <f t="shared" si="52"/>
        <v>0</v>
      </c>
      <c r="Z188" s="24" t="str">
        <f t="shared" si="53"/>
        <v xml:space="preserve"> </v>
      </c>
      <c r="AA188" s="25" t="s">
        <v>44</v>
      </c>
      <c r="AB188" s="22">
        <f t="shared" si="54"/>
        <v>0</v>
      </c>
      <c r="AC188" s="22">
        <f t="shared" si="55"/>
        <v>0</v>
      </c>
      <c r="AD188" s="22">
        <f t="shared" si="56"/>
        <v>0</v>
      </c>
      <c r="AF188" s="22">
        <f t="shared" si="57"/>
        <v>0</v>
      </c>
      <c r="AG188" s="22">
        <f t="shared" si="58"/>
        <v>1</v>
      </c>
      <c r="AH188" s="22">
        <f t="shared" si="59"/>
        <v>0</v>
      </c>
    </row>
    <row r="189" spans="1:34" s="22" customFormat="1" x14ac:dyDescent="0.25">
      <c r="A189" s="11">
        <v>123</v>
      </c>
      <c r="B189" s="12">
        <v>269</v>
      </c>
      <c r="C189" s="13" t="s">
        <v>104</v>
      </c>
      <c r="D189" s="14" t="s">
        <v>113</v>
      </c>
      <c r="E189" s="15">
        <v>699</v>
      </c>
      <c r="F189" s="16" t="s">
        <v>72</v>
      </c>
      <c r="G189" s="16">
        <v>305511</v>
      </c>
      <c r="H189" s="17" t="s">
        <v>116</v>
      </c>
      <c r="I189" s="16">
        <v>554821</v>
      </c>
      <c r="J189" s="17" t="s">
        <v>117</v>
      </c>
      <c r="K189" s="18">
        <v>-119.9</v>
      </c>
      <c r="L189" s="19">
        <v>49.768221060000002</v>
      </c>
      <c r="M189" s="18">
        <v>18.17799969</v>
      </c>
      <c r="N189" s="19">
        <v>49.767333979999997</v>
      </c>
      <c r="O189" s="18">
        <v>18.176934960000001</v>
      </c>
      <c r="P189" s="19">
        <v>49.76910797</v>
      </c>
      <c r="Q189" s="20">
        <v>18.179064360000002</v>
      </c>
      <c r="R189" s="53">
        <f t="shared" si="50"/>
        <v>0.24959730212026399</v>
      </c>
      <c r="S189" s="21">
        <f t="shared" si="60"/>
        <v>0</v>
      </c>
      <c r="T189" s="21">
        <f t="shared" si="49"/>
        <v>0</v>
      </c>
      <c r="U189" s="21">
        <f t="shared" si="51"/>
        <v>0</v>
      </c>
      <c r="Y189" s="23">
        <f t="shared" si="52"/>
        <v>0</v>
      </c>
      <c r="Z189" s="24" t="str">
        <f t="shared" si="53"/>
        <v xml:space="preserve"> </v>
      </c>
      <c r="AA189" s="25" t="s">
        <v>44</v>
      </c>
      <c r="AB189" s="22">
        <f t="shared" si="54"/>
        <v>0</v>
      </c>
      <c r="AC189" s="22">
        <f t="shared" si="55"/>
        <v>0</v>
      </c>
      <c r="AD189" s="22">
        <f t="shared" si="56"/>
        <v>0</v>
      </c>
      <c r="AF189" s="22">
        <f t="shared" si="57"/>
        <v>0</v>
      </c>
      <c r="AG189" s="22">
        <f t="shared" si="58"/>
        <v>1</v>
      </c>
      <c r="AH189" s="22">
        <f t="shared" si="59"/>
        <v>0</v>
      </c>
    </row>
    <row r="190" spans="1:34" s="22" customFormat="1" x14ac:dyDescent="0.25">
      <c r="A190" s="11">
        <v>123</v>
      </c>
      <c r="B190" s="12">
        <v>269</v>
      </c>
      <c r="C190" s="13" t="s">
        <v>104</v>
      </c>
      <c r="D190" s="14" t="s">
        <v>113</v>
      </c>
      <c r="E190" s="15">
        <v>700</v>
      </c>
      <c r="F190" s="16" t="s">
        <v>72</v>
      </c>
      <c r="G190" s="16">
        <v>305511</v>
      </c>
      <c r="H190" s="17" t="s">
        <v>116</v>
      </c>
      <c r="I190" s="16">
        <v>554821</v>
      </c>
      <c r="J190" s="17" t="s">
        <v>117</v>
      </c>
      <c r="K190" s="18">
        <v>-119.2</v>
      </c>
      <c r="L190" s="19">
        <v>49.769995100000003</v>
      </c>
      <c r="M190" s="18">
        <v>18.180129319999999</v>
      </c>
      <c r="N190" s="19">
        <v>49.76910797</v>
      </c>
      <c r="O190" s="18">
        <v>18.179064360000002</v>
      </c>
      <c r="P190" s="19">
        <v>49.770882010000001</v>
      </c>
      <c r="Q190" s="20">
        <v>18.181194120000001</v>
      </c>
      <c r="R190" s="53">
        <f t="shared" si="50"/>
        <v>0.24961409224452824</v>
      </c>
      <c r="S190" s="21">
        <f t="shared" si="60"/>
        <v>0.49921175582103716</v>
      </c>
      <c r="T190" s="21">
        <f t="shared" si="49"/>
        <v>0.49921175582103716</v>
      </c>
      <c r="U190" s="21">
        <f t="shared" si="51"/>
        <v>0.49921175582103716</v>
      </c>
      <c r="Y190" s="23">
        <f t="shared" si="52"/>
        <v>0</v>
      </c>
      <c r="Z190" s="24" t="str">
        <f t="shared" si="53"/>
        <v xml:space="preserve"> </v>
      </c>
      <c r="AA190" s="25" t="s">
        <v>44</v>
      </c>
      <c r="AB190" s="22">
        <f t="shared" si="54"/>
        <v>0</v>
      </c>
      <c r="AC190" s="22">
        <f t="shared" si="55"/>
        <v>0</v>
      </c>
      <c r="AD190" s="22">
        <f t="shared" si="56"/>
        <v>0</v>
      </c>
      <c r="AF190" s="22">
        <f t="shared" si="57"/>
        <v>0</v>
      </c>
      <c r="AG190" s="22">
        <f t="shared" si="58"/>
        <v>1</v>
      </c>
      <c r="AH190" s="22">
        <f t="shared" si="59"/>
        <v>0</v>
      </c>
    </row>
    <row r="191" spans="1:34" s="22" customFormat="1" x14ac:dyDescent="0.25">
      <c r="A191" s="11">
        <v>123</v>
      </c>
      <c r="B191" s="12">
        <v>269</v>
      </c>
      <c r="C191" s="13" t="s">
        <v>104</v>
      </c>
      <c r="D191" s="14" t="s">
        <v>113</v>
      </c>
      <c r="E191" s="15">
        <v>701</v>
      </c>
      <c r="F191" s="16" t="s">
        <v>72</v>
      </c>
      <c r="G191" s="16">
        <v>305511</v>
      </c>
      <c r="H191" s="17" t="s">
        <v>116</v>
      </c>
      <c r="I191" s="16">
        <v>554821</v>
      </c>
      <c r="J191" s="17" t="s">
        <v>117</v>
      </c>
      <c r="K191" s="18">
        <v>-118.3</v>
      </c>
      <c r="L191" s="19">
        <v>49.775315810000002</v>
      </c>
      <c r="M191" s="18">
        <v>18.186514209999999</v>
      </c>
      <c r="N191" s="19">
        <v>49.774430019999997</v>
      </c>
      <c r="O191" s="18">
        <v>18.185453639999999</v>
      </c>
      <c r="P191" s="19">
        <v>49.776212000000001</v>
      </c>
      <c r="Q191" s="20">
        <v>18.187562880000002</v>
      </c>
      <c r="R191" s="53">
        <f t="shared" si="50"/>
        <v>0.24940455003153206</v>
      </c>
      <c r="S191" s="21" t="str">
        <f t="shared" si="60"/>
        <v/>
      </c>
      <c r="T191" s="21" t="str">
        <f t="shared" si="49"/>
        <v/>
      </c>
      <c r="U191" s="21" t="str">
        <f t="shared" si="51"/>
        <v/>
      </c>
      <c r="Y191" s="23">
        <f t="shared" si="52"/>
        <v>0</v>
      </c>
      <c r="Z191" s="24" t="str">
        <f t="shared" si="53"/>
        <v xml:space="preserve"> </v>
      </c>
      <c r="AA191" s="25" t="s">
        <v>44</v>
      </c>
      <c r="AB191" s="22">
        <f t="shared" si="54"/>
        <v>0</v>
      </c>
      <c r="AC191" s="22">
        <f t="shared" si="55"/>
        <v>0</v>
      </c>
      <c r="AD191" s="22">
        <f t="shared" si="56"/>
        <v>0</v>
      </c>
      <c r="AF191" s="22">
        <f t="shared" si="57"/>
        <v>0</v>
      </c>
      <c r="AG191" s="22">
        <f t="shared" si="58"/>
        <v>1</v>
      </c>
      <c r="AH191" s="22">
        <f t="shared" si="59"/>
        <v>0</v>
      </c>
    </row>
    <row r="192" spans="1:34" s="35" customFormat="1" x14ac:dyDescent="0.25">
      <c r="A192" s="26"/>
      <c r="B192" s="27"/>
      <c r="C192" s="28" t="s">
        <v>104</v>
      </c>
      <c r="D192" s="29"/>
      <c r="E192" s="30"/>
      <c r="F192" s="27"/>
      <c r="G192" s="27"/>
      <c r="H192" s="28"/>
      <c r="I192" s="27"/>
      <c r="J192" s="28"/>
      <c r="K192" s="31"/>
      <c r="L192" s="32"/>
      <c r="M192" s="31"/>
      <c r="N192" s="32"/>
      <c r="O192" s="31"/>
      <c r="P192" s="32"/>
      <c r="Q192" s="33"/>
      <c r="R192" s="54" t="str">
        <f t="shared" si="50"/>
        <v/>
      </c>
      <c r="S192" s="34" t="e">
        <f>IF(ISBLANK(#REF!),"",ACOS(COS(RADIANS(90-#REF!))*COS(RADIANS(90-P192))+SIN(RADIANS(90-#REF!)) *SIN(RADIANS(90-P192))*COS(RADIANS(#REF!-Q192)))*6371)</f>
        <v>#REF!</v>
      </c>
      <c r="T192" s="34">
        <f t="shared" si="49"/>
        <v>0</v>
      </c>
      <c r="U192" s="34" t="str">
        <f t="shared" si="51"/>
        <v/>
      </c>
      <c r="Y192" s="36">
        <f t="shared" si="52"/>
        <v>0</v>
      </c>
      <c r="Z192" s="37" t="str">
        <f t="shared" si="53"/>
        <v xml:space="preserve"> </v>
      </c>
      <c r="AA192" s="38"/>
      <c r="AB192" s="35">
        <f>SUBTOTAL(9,AB153:AB191)</f>
        <v>4</v>
      </c>
      <c r="AC192" s="35">
        <f>SUBTOTAL(9,AC153:AC191)</f>
        <v>4</v>
      </c>
      <c r="AD192" s="35">
        <f>SUBTOTAL(9,AD153:AD191)</f>
        <v>0</v>
      </c>
      <c r="AF192" s="35">
        <f t="shared" si="57"/>
        <v>0</v>
      </c>
      <c r="AG192" s="35">
        <f t="shared" si="58"/>
        <v>0</v>
      </c>
      <c r="AH192" s="35">
        <f t="shared" si="59"/>
        <v>0</v>
      </c>
    </row>
    <row r="193" spans="1:34" s="22" customFormat="1" x14ac:dyDescent="0.25">
      <c r="A193" s="11">
        <v>135</v>
      </c>
      <c r="B193" s="12">
        <v>300</v>
      </c>
      <c r="C193" s="13" t="s">
        <v>118</v>
      </c>
      <c r="D193" s="14" t="s">
        <v>119</v>
      </c>
      <c r="E193" s="15">
        <v>208</v>
      </c>
      <c r="F193" s="16" t="s">
        <v>69</v>
      </c>
      <c r="G193" s="16">
        <v>170461</v>
      </c>
      <c r="H193" s="17" t="s">
        <v>70</v>
      </c>
      <c r="I193" s="16">
        <v>581071</v>
      </c>
      <c r="J193" s="17" t="s">
        <v>70</v>
      </c>
      <c r="K193" s="18">
        <v>-119</v>
      </c>
      <c r="L193" s="19">
        <v>49.854486799999997</v>
      </c>
      <c r="M193" s="18">
        <v>16.47523378</v>
      </c>
      <c r="N193" s="19">
        <v>49.855602349999998</v>
      </c>
      <c r="O193" s="18">
        <v>16.4754054</v>
      </c>
      <c r="P193" s="19">
        <v>49.853365109999999</v>
      </c>
      <c r="Q193" s="20">
        <v>16.475061239999999</v>
      </c>
      <c r="R193" s="53">
        <f t="shared" si="50"/>
        <v>0.24999029204793111</v>
      </c>
      <c r="S193" s="21">
        <f t="shared" ref="S193:S229" si="61">IF(ISBLANK(N194),"",ACOS(COS(RADIANS(90-N194))*COS(RADIANS(90-P193))+SIN(RADIANS(90-N194)) *SIN(RADIANS(90-P193))*COS(RADIANS(O194-Q193)))*6371)</f>
        <v>0</v>
      </c>
      <c r="T193" s="21">
        <f t="shared" si="49"/>
        <v>0</v>
      </c>
      <c r="U193" s="21">
        <f t="shared" si="51"/>
        <v>0</v>
      </c>
      <c r="W193" s="23">
        <f>SUM(R193:R200)</f>
        <v>1.9991519807123161</v>
      </c>
      <c r="X193" s="23">
        <f>SUM(U193:U199)</f>
        <v>0.25006190045569587</v>
      </c>
      <c r="Y193" s="23">
        <f t="shared" si="52"/>
        <v>2.249213881168012</v>
      </c>
      <c r="Z193" s="24" t="str">
        <f t="shared" si="53"/>
        <v xml:space="preserve"> </v>
      </c>
      <c r="AA193" s="25" t="s">
        <v>44</v>
      </c>
      <c r="AB193" s="22">
        <f t="shared" si="54"/>
        <v>1</v>
      </c>
      <c r="AC193" s="22">
        <f t="shared" si="55"/>
        <v>1</v>
      </c>
      <c r="AD193" s="22">
        <f t="shared" si="56"/>
        <v>0</v>
      </c>
      <c r="AF193" s="22">
        <f t="shared" si="57"/>
        <v>1</v>
      </c>
      <c r="AG193" s="22">
        <f t="shared" si="58"/>
        <v>1</v>
      </c>
      <c r="AH193" s="22">
        <f t="shared" si="59"/>
        <v>1</v>
      </c>
    </row>
    <row r="194" spans="1:34" s="22" customFormat="1" x14ac:dyDescent="0.25">
      <c r="A194" s="11">
        <v>135</v>
      </c>
      <c r="B194" s="12">
        <v>300</v>
      </c>
      <c r="C194" s="13" t="s">
        <v>118</v>
      </c>
      <c r="D194" s="14" t="s">
        <v>119</v>
      </c>
      <c r="E194" s="15">
        <v>209</v>
      </c>
      <c r="F194" s="16" t="s">
        <v>69</v>
      </c>
      <c r="G194" s="16">
        <v>170461</v>
      </c>
      <c r="H194" s="17" t="s">
        <v>70</v>
      </c>
      <c r="I194" s="16">
        <v>581071</v>
      </c>
      <c r="J194" s="17" t="s">
        <v>70</v>
      </c>
      <c r="K194" s="18">
        <v>-119.4</v>
      </c>
      <c r="L194" s="19">
        <v>49.852249630000003</v>
      </c>
      <c r="M194" s="18">
        <v>16.47488963</v>
      </c>
      <c r="N194" s="19">
        <v>49.853365109999999</v>
      </c>
      <c r="O194" s="18">
        <v>16.475061239999999</v>
      </c>
      <c r="P194" s="19">
        <v>49.85112788</v>
      </c>
      <c r="Q194" s="20">
        <v>16.474717080000001</v>
      </c>
      <c r="R194" s="53">
        <f t="shared" si="50"/>
        <v>0.24998928258188213</v>
      </c>
      <c r="S194" s="21">
        <f t="shared" si="61"/>
        <v>0</v>
      </c>
      <c r="T194" s="21">
        <f t="shared" si="49"/>
        <v>0</v>
      </c>
      <c r="U194" s="21">
        <f t="shared" si="51"/>
        <v>0</v>
      </c>
      <c r="Y194" s="23">
        <f t="shared" si="52"/>
        <v>0</v>
      </c>
      <c r="Z194" s="24" t="str">
        <f t="shared" si="53"/>
        <v xml:space="preserve"> </v>
      </c>
      <c r="AA194" s="25" t="s">
        <v>44</v>
      </c>
      <c r="AB194" s="22">
        <f t="shared" si="54"/>
        <v>0</v>
      </c>
      <c r="AC194" s="22">
        <f t="shared" si="55"/>
        <v>0</v>
      </c>
      <c r="AD194" s="22">
        <f t="shared" si="56"/>
        <v>0</v>
      </c>
      <c r="AF194" s="22">
        <f t="shared" si="57"/>
        <v>1</v>
      </c>
      <c r="AG194" s="22">
        <f t="shared" si="58"/>
        <v>1</v>
      </c>
      <c r="AH194" s="22">
        <f t="shared" si="59"/>
        <v>0</v>
      </c>
    </row>
    <row r="195" spans="1:34" s="22" customFormat="1" x14ac:dyDescent="0.25">
      <c r="A195" s="11">
        <v>135</v>
      </c>
      <c r="B195" s="12">
        <v>300</v>
      </c>
      <c r="C195" s="13" t="s">
        <v>118</v>
      </c>
      <c r="D195" s="14" t="s">
        <v>119</v>
      </c>
      <c r="E195" s="15">
        <v>210</v>
      </c>
      <c r="F195" s="16" t="s">
        <v>69</v>
      </c>
      <c r="G195" s="16">
        <v>170461</v>
      </c>
      <c r="H195" s="17" t="s">
        <v>70</v>
      </c>
      <c r="I195" s="16">
        <v>581071</v>
      </c>
      <c r="J195" s="17" t="s">
        <v>70</v>
      </c>
      <c r="K195" s="18">
        <v>-123.4</v>
      </c>
      <c r="L195" s="19">
        <v>49.85001244</v>
      </c>
      <c r="M195" s="18">
        <v>16.47454548</v>
      </c>
      <c r="N195" s="19">
        <v>49.85112788</v>
      </c>
      <c r="O195" s="18">
        <v>16.474717080000001</v>
      </c>
      <c r="P195" s="19">
        <v>49.848890660000002</v>
      </c>
      <c r="Q195" s="20">
        <v>16.47437292</v>
      </c>
      <c r="R195" s="53">
        <f t="shared" si="50"/>
        <v>0.24998830916667636</v>
      </c>
      <c r="S195" s="21">
        <f t="shared" si="61"/>
        <v>9.4935297966003418E-5</v>
      </c>
      <c r="T195" s="21">
        <f t="shared" si="49"/>
        <v>9.4935297966003418E-5</v>
      </c>
      <c r="U195" s="21">
        <f t="shared" si="51"/>
        <v>9.4935297966003418E-5</v>
      </c>
      <c r="Y195" s="23">
        <f t="shared" si="52"/>
        <v>0</v>
      </c>
      <c r="Z195" s="24" t="str">
        <f t="shared" si="53"/>
        <v xml:space="preserve"> </v>
      </c>
      <c r="AA195" s="25" t="s">
        <v>44</v>
      </c>
      <c r="AB195" s="22">
        <f t="shared" si="54"/>
        <v>0</v>
      </c>
      <c r="AC195" s="22">
        <f t="shared" si="55"/>
        <v>0</v>
      </c>
      <c r="AD195" s="22">
        <f t="shared" si="56"/>
        <v>0</v>
      </c>
      <c r="AF195" s="22">
        <f t="shared" si="57"/>
        <v>1</v>
      </c>
      <c r="AG195" s="22">
        <f t="shared" si="58"/>
        <v>1</v>
      </c>
      <c r="AH195" s="22">
        <f t="shared" si="59"/>
        <v>0</v>
      </c>
    </row>
    <row r="196" spans="1:34" s="22" customFormat="1" x14ac:dyDescent="0.25">
      <c r="A196" s="11">
        <v>135</v>
      </c>
      <c r="B196" s="12">
        <v>300</v>
      </c>
      <c r="C196" s="13" t="s">
        <v>118</v>
      </c>
      <c r="D196" s="14" t="s">
        <v>119</v>
      </c>
      <c r="E196" s="15">
        <v>211</v>
      </c>
      <c r="F196" s="16" t="s">
        <v>69</v>
      </c>
      <c r="G196" s="16">
        <v>111457</v>
      </c>
      <c r="H196" s="17" t="s">
        <v>120</v>
      </c>
      <c r="I196" s="16">
        <v>578487</v>
      </c>
      <c r="J196" s="17" t="s">
        <v>120</v>
      </c>
      <c r="K196" s="18">
        <v>-120.9</v>
      </c>
      <c r="L196" s="19">
        <v>49.847775239999997</v>
      </c>
      <c r="M196" s="18">
        <v>16.47420133</v>
      </c>
      <c r="N196" s="19">
        <v>49.848890660000002</v>
      </c>
      <c r="O196" s="18">
        <v>16.47437292</v>
      </c>
      <c r="P196" s="19">
        <v>49.846653459999999</v>
      </c>
      <c r="Q196" s="20">
        <v>16.474028759999999</v>
      </c>
      <c r="R196" s="53">
        <f t="shared" si="50"/>
        <v>0.24998621811025767</v>
      </c>
      <c r="S196" s="21">
        <f t="shared" si="61"/>
        <v>0</v>
      </c>
      <c r="T196" s="21">
        <f t="shared" si="49"/>
        <v>0</v>
      </c>
      <c r="U196" s="21">
        <f t="shared" si="51"/>
        <v>0</v>
      </c>
      <c r="Y196" s="23">
        <f t="shared" si="52"/>
        <v>0</v>
      </c>
      <c r="Z196" s="24" t="str">
        <f t="shared" si="53"/>
        <v xml:space="preserve"> </v>
      </c>
      <c r="AA196" s="25" t="s">
        <v>44</v>
      </c>
      <c r="AB196" s="22">
        <f t="shared" si="54"/>
        <v>0</v>
      </c>
      <c r="AC196" s="22">
        <f t="shared" si="55"/>
        <v>0</v>
      </c>
      <c r="AD196" s="22">
        <f t="shared" si="56"/>
        <v>0</v>
      </c>
      <c r="AF196" s="22">
        <f t="shared" si="57"/>
        <v>1</v>
      </c>
      <c r="AG196" s="22">
        <f t="shared" si="58"/>
        <v>1</v>
      </c>
      <c r="AH196" s="22">
        <f t="shared" si="59"/>
        <v>0</v>
      </c>
    </row>
    <row r="197" spans="1:34" s="22" customFormat="1" x14ac:dyDescent="0.25">
      <c r="A197" s="11">
        <v>135</v>
      </c>
      <c r="B197" s="12">
        <v>300</v>
      </c>
      <c r="C197" s="13" t="s">
        <v>118</v>
      </c>
      <c r="D197" s="14" t="s">
        <v>119</v>
      </c>
      <c r="E197" s="15">
        <v>212</v>
      </c>
      <c r="F197" s="16" t="s">
        <v>69</v>
      </c>
      <c r="G197" s="16">
        <v>111457</v>
      </c>
      <c r="H197" s="17" t="s">
        <v>120</v>
      </c>
      <c r="I197" s="16">
        <v>578487</v>
      </c>
      <c r="J197" s="17" t="s">
        <v>120</v>
      </c>
      <c r="K197" s="18">
        <v>-123.6</v>
      </c>
      <c r="L197" s="19">
        <v>49.845532630000001</v>
      </c>
      <c r="M197" s="18">
        <v>16.473899849999999</v>
      </c>
      <c r="N197" s="19">
        <v>49.846653459999999</v>
      </c>
      <c r="O197" s="18">
        <v>16.474028759999999</v>
      </c>
      <c r="P197" s="19">
        <v>49.844408600000001</v>
      </c>
      <c r="Q197" s="20">
        <v>16.473872879999998</v>
      </c>
      <c r="R197" s="53">
        <f t="shared" si="50"/>
        <v>0.24986717937470537</v>
      </c>
      <c r="S197" s="21">
        <f t="shared" si="61"/>
        <v>0</v>
      </c>
      <c r="T197" s="21">
        <f t="shared" si="49"/>
        <v>0</v>
      </c>
      <c r="U197" s="21">
        <f t="shared" si="51"/>
        <v>0</v>
      </c>
      <c r="Y197" s="23">
        <f t="shared" si="52"/>
        <v>0</v>
      </c>
      <c r="Z197" s="24" t="str">
        <f t="shared" si="53"/>
        <v xml:space="preserve"> </v>
      </c>
      <c r="AA197" s="25" t="s">
        <v>44</v>
      </c>
      <c r="AB197" s="22">
        <f t="shared" si="54"/>
        <v>0</v>
      </c>
      <c r="AC197" s="22">
        <f t="shared" si="55"/>
        <v>0</v>
      </c>
      <c r="AD197" s="22">
        <f t="shared" si="56"/>
        <v>0</v>
      </c>
      <c r="AF197" s="22">
        <f t="shared" si="57"/>
        <v>1</v>
      </c>
      <c r="AG197" s="22">
        <f t="shared" si="58"/>
        <v>1</v>
      </c>
      <c r="AH197" s="22">
        <f t="shared" si="59"/>
        <v>0</v>
      </c>
    </row>
    <row r="198" spans="1:34" s="22" customFormat="1" x14ac:dyDescent="0.25">
      <c r="A198" s="11">
        <v>135</v>
      </c>
      <c r="B198" s="12">
        <v>300</v>
      </c>
      <c r="C198" s="13" t="s">
        <v>118</v>
      </c>
      <c r="D198" s="14" t="s">
        <v>119</v>
      </c>
      <c r="E198" s="15">
        <v>213</v>
      </c>
      <c r="F198" s="16" t="s">
        <v>69</v>
      </c>
      <c r="G198" s="16">
        <v>111457</v>
      </c>
      <c r="H198" s="17" t="s">
        <v>120</v>
      </c>
      <c r="I198" s="16">
        <v>578487</v>
      </c>
      <c r="J198" s="17" t="s">
        <v>120</v>
      </c>
      <c r="K198" s="18">
        <v>-127</v>
      </c>
      <c r="L198" s="19">
        <v>49.843328049999997</v>
      </c>
      <c r="M198" s="18">
        <v>16.474096469999999</v>
      </c>
      <c r="N198" s="19">
        <v>49.844408600000001</v>
      </c>
      <c r="O198" s="18">
        <v>16.473872879999998</v>
      </c>
      <c r="P198" s="19">
        <v>49.842193250000001</v>
      </c>
      <c r="Q198" s="20">
        <v>16.474414320000001</v>
      </c>
      <c r="R198" s="53">
        <f t="shared" si="50"/>
        <v>0.24937654235015461</v>
      </c>
      <c r="S198" s="21">
        <f t="shared" si="61"/>
        <v>0</v>
      </c>
      <c r="T198" s="21">
        <f t="shared" ref="T198:T234" si="62">IF(ISERR(S198),0,S198)</f>
        <v>0</v>
      </c>
      <c r="U198" s="21">
        <f t="shared" si="51"/>
        <v>0</v>
      </c>
      <c r="Y198" s="23">
        <f t="shared" si="52"/>
        <v>0</v>
      </c>
      <c r="Z198" s="24" t="str">
        <f t="shared" si="53"/>
        <v xml:space="preserve"> </v>
      </c>
      <c r="AA198" s="25" t="s">
        <v>44</v>
      </c>
      <c r="AB198" s="22">
        <f t="shared" si="54"/>
        <v>0</v>
      </c>
      <c r="AC198" s="22">
        <f t="shared" si="55"/>
        <v>0</v>
      </c>
      <c r="AD198" s="22">
        <f t="shared" si="56"/>
        <v>0</v>
      </c>
      <c r="AF198" s="22">
        <f t="shared" si="57"/>
        <v>1</v>
      </c>
      <c r="AG198" s="22">
        <f t="shared" si="58"/>
        <v>1</v>
      </c>
      <c r="AH198" s="22">
        <f t="shared" si="59"/>
        <v>0</v>
      </c>
    </row>
    <row r="199" spans="1:34" s="22" customFormat="1" x14ac:dyDescent="0.25">
      <c r="A199" s="11">
        <v>135</v>
      </c>
      <c r="B199" s="12">
        <v>300</v>
      </c>
      <c r="C199" s="13" t="s">
        <v>118</v>
      </c>
      <c r="D199" s="14" t="s">
        <v>119</v>
      </c>
      <c r="E199" s="15">
        <v>214</v>
      </c>
      <c r="F199" s="16" t="s">
        <v>69</v>
      </c>
      <c r="G199" s="16">
        <v>111457</v>
      </c>
      <c r="H199" s="17" t="s">
        <v>120</v>
      </c>
      <c r="I199" s="16">
        <v>578487</v>
      </c>
      <c r="J199" s="17" t="s">
        <v>120</v>
      </c>
      <c r="K199" s="18">
        <v>-128.5</v>
      </c>
      <c r="L199" s="19">
        <v>49.841088730000003</v>
      </c>
      <c r="M199" s="18">
        <v>16.474744959999999</v>
      </c>
      <c r="N199" s="19">
        <v>49.842193250000001</v>
      </c>
      <c r="O199" s="18">
        <v>16.474414320000001</v>
      </c>
      <c r="P199" s="19">
        <v>49.839985910000003</v>
      </c>
      <c r="Q199" s="20">
        <v>16.475074920000001</v>
      </c>
      <c r="R199" s="53">
        <f t="shared" ref="R199:R235" si="63">IF(ISBLANK(N199),"",ACOS(COS(RADIANS(90-N199))*COS(RADIANS(90-P199))+SIN(RADIANS(90-N199)) *SIN(RADIANS(90-P199))*COS(RADIANS(O199-Q199)))*6371)</f>
        <v>0.24997475304806382</v>
      </c>
      <c r="S199" s="21">
        <f t="shared" si="61"/>
        <v>0.24996696515772987</v>
      </c>
      <c r="T199" s="21">
        <f t="shared" si="62"/>
        <v>0.24996696515772987</v>
      </c>
      <c r="U199" s="21">
        <f t="shared" ref="U199:U235" si="64">(IF(R199="","",T199))</f>
        <v>0.24996696515772987</v>
      </c>
      <c r="Y199" s="23">
        <f t="shared" ref="Y199:Y235" si="65">+W199+X199</f>
        <v>0</v>
      </c>
      <c r="Z199" s="24" t="str">
        <f t="shared" ref="Z199:Z235" si="66">IF(+Y199&gt;4,"!!!!!!"," ")</f>
        <v xml:space="preserve"> </v>
      </c>
      <c r="AA199" s="25" t="s">
        <v>44</v>
      </c>
      <c r="AB199" s="22">
        <f t="shared" ref="AB199:AB235" si="67">IF(Y199=0,0,1)</f>
        <v>0</v>
      </c>
      <c r="AC199" s="22">
        <f t="shared" ref="AC199:AC235" si="68">IF(AA199="Správa Železnic",1*AB199,0)</f>
        <v>0</v>
      </c>
      <c r="AD199" s="22">
        <f t="shared" ref="AD199:AD235" si="69">IF(AA199="Podnikatelské subjekty",1*AB199,0)</f>
        <v>0</v>
      </c>
      <c r="AF199" s="22">
        <f t="shared" ref="AF199:AF235" si="70">IF(C199="Česká Třebová - Brno",1,0)</f>
        <v>1</v>
      </c>
      <c r="AG199" s="22">
        <f t="shared" ref="AG199:AG235" si="71">IF(AA199="Správa Železnic",1,0)</f>
        <v>1</v>
      </c>
      <c r="AH199" s="22">
        <f t="shared" ref="AH199:AH235" si="72">+AF199*AG199*AB199</f>
        <v>0</v>
      </c>
    </row>
    <row r="200" spans="1:34" s="22" customFormat="1" x14ac:dyDescent="0.25">
      <c r="A200" s="11">
        <v>135</v>
      </c>
      <c r="B200" s="12">
        <v>300</v>
      </c>
      <c r="C200" s="13" t="s">
        <v>118</v>
      </c>
      <c r="D200" s="14" t="s">
        <v>119</v>
      </c>
      <c r="E200" s="15">
        <v>215</v>
      </c>
      <c r="F200" s="16" t="s">
        <v>69</v>
      </c>
      <c r="G200" s="16">
        <v>338702</v>
      </c>
      <c r="H200" s="17" t="s">
        <v>121</v>
      </c>
      <c r="I200" s="16">
        <v>578487</v>
      </c>
      <c r="J200" s="17" t="s">
        <v>120</v>
      </c>
      <c r="K200" s="18">
        <v>-128.80000000000001</v>
      </c>
      <c r="L200" s="19">
        <v>49.836673840000003</v>
      </c>
      <c r="M200" s="18">
        <v>16.476065429999998</v>
      </c>
      <c r="N200" s="19">
        <v>49.8377786</v>
      </c>
      <c r="O200" s="18">
        <v>16.475735159999999</v>
      </c>
      <c r="P200" s="19">
        <v>49.835571180000002</v>
      </c>
      <c r="Q200" s="20">
        <v>16.476395400000001</v>
      </c>
      <c r="R200" s="53">
        <f t="shared" si="63"/>
        <v>0.24997940403264507</v>
      </c>
      <c r="S200" s="21" t="str">
        <f t="shared" si="61"/>
        <v/>
      </c>
      <c r="T200" s="21" t="str">
        <f t="shared" si="62"/>
        <v/>
      </c>
      <c r="U200" s="21" t="str">
        <f t="shared" si="64"/>
        <v/>
      </c>
      <c r="Y200" s="23">
        <f t="shared" si="65"/>
        <v>0</v>
      </c>
      <c r="Z200" s="24" t="str">
        <f t="shared" si="66"/>
        <v xml:space="preserve"> </v>
      </c>
      <c r="AA200" s="25" t="s">
        <v>44</v>
      </c>
      <c r="AB200" s="22">
        <f t="shared" si="67"/>
        <v>0</v>
      </c>
      <c r="AC200" s="22">
        <f t="shared" si="68"/>
        <v>0</v>
      </c>
      <c r="AD200" s="22">
        <f t="shared" si="69"/>
        <v>0</v>
      </c>
      <c r="AF200" s="22">
        <f t="shared" si="70"/>
        <v>1</v>
      </c>
      <c r="AG200" s="22">
        <f t="shared" si="71"/>
        <v>1</v>
      </c>
      <c r="AH200" s="22">
        <f t="shared" si="72"/>
        <v>0</v>
      </c>
    </row>
    <row r="201" spans="1:34" s="22" customFormat="1" x14ac:dyDescent="0.25">
      <c r="A201" s="11"/>
      <c r="B201" s="12"/>
      <c r="C201" s="13"/>
      <c r="D201" s="14"/>
      <c r="E201" s="15"/>
      <c r="F201" s="16"/>
      <c r="G201" s="16"/>
      <c r="H201" s="17"/>
      <c r="I201" s="16"/>
      <c r="J201" s="17"/>
      <c r="K201" s="18"/>
      <c r="L201" s="19"/>
      <c r="M201" s="18"/>
      <c r="N201" s="19"/>
      <c r="O201" s="18"/>
      <c r="P201" s="19"/>
      <c r="Q201" s="20"/>
      <c r="R201" s="53" t="str">
        <f t="shared" si="63"/>
        <v/>
      </c>
      <c r="S201" s="21">
        <f t="shared" si="61"/>
        <v>5744.9936349351392</v>
      </c>
      <c r="T201" s="21">
        <f t="shared" si="62"/>
        <v>5744.9936349351392</v>
      </c>
      <c r="U201" s="21" t="str">
        <f t="shared" si="64"/>
        <v/>
      </c>
      <c r="Y201" s="23">
        <f t="shared" si="65"/>
        <v>0</v>
      </c>
      <c r="Z201" s="24" t="str">
        <f t="shared" si="66"/>
        <v xml:space="preserve"> </v>
      </c>
      <c r="AA201" s="25"/>
      <c r="AB201" s="22">
        <f t="shared" si="67"/>
        <v>0</v>
      </c>
      <c r="AC201" s="22">
        <f t="shared" si="68"/>
        <v>0</v>
      </c>
      <c r="AD201" s="22">
        <f t="shared" si="69"/>
        <v>0</v>
      </c>
      <c r="AF201" s="22">
        <f t="shared" si="70"/>
        <v>0</v>
      </c>
      <c r="AG201" s="22">
        <f t="shared" si="71"/>
        <v>0</v>
      </c>
      <c r="AH201" s="22">
        <f t="shared" si="72"/>
        <v>0</v>
      </c>
    </row>
    <row r="202" spans="1:34" s="22" customFormat="1" x14ac:dyDescent="0.25">
      <c r="A202" s="11">
        <v>136</v>
      </c>
      <c r="B202" s="12">
        <v>304</v>
      </c>
      <c r="C202" s="13" t="s">
        <v>118</v>
      </c>
      <c r="D202" s="14" t="s">
        <v>122</v>
      </c>
      <c r="E202" s="15">
        <v>216</v>
      </c>
      <c r="F202" s="16" t="s">
        <v>69</v>
      </c>
      <c r="G202" s="16">
        <v>47236</v>
      </c>
      <c r="H202" s="17" t="s">
        <v>122</v>
      </c>
      <c r="I202" s="16">
        <v>572691</v>
      </c>
      <c r="J202" s="17" t="s">
        <v>122</v>
      </c>
      <c r="K202" s="18">
        <v>-115.1</v>
      </c>
      <c r="L202" s="19">
        <v>49.695523700000003</v>
      </c>
      <c r="M202" s="18">
        <v>16.48540779</v>
      </c>
      <c r="N202" s="19">
        <v>49.696639099999999</v>
      </c>
      <c r="O202" s="18">
        <v>16.485227999999999</v>
      </c>
      <c r="P202" s="19">
        <v>49.694403350000002</v>
      </c>
      <c r="Q202" s="20">
        <v>16.485395400000002</v>
      </c>
      <c r="R202" s="53">
        <f t="shared" si="63"/>
        <v>0.24889547568851245</v>
      </c>
      <c r="S202" s="21">
        <f t="shared" si="61"/>
        <v>9.4935297966003418E-5</v>
      </c>
      <c r="T202" s="21">
        <f t="shared" si="62"/>
        <v>9.4935297966003418E-5</v>
      </c>
      <c r="U202" s="21">
        <f t="shared" si="64"/>
        <v>9.4935297966003418E-5</v>
      </c>
      <c r="W202" s="23">
        <f>SUM(R202:R207)</f>
        <v>1.4915894521763233</v>
      </c>
      <c r="X202" s="23">
        <f>SUM(U202:U206)</f>
        <v>1.8987059593200684E-4</v>
      </c>
      <c r="Y202" s="23">
        <f t="shared" si="65"/>
        <v>1.4917793227722553</v>
      </c>
      <c r="Z202" s="24" t="str">
        <f t="shared" si="66"/>
        <v xml:space="preserve"> </v>
      </c>
      <c r="AA202" s="25" t="s">
        <v>44</v>
      </c>
      <c r="AB202" s="22">
        <f t="shared" si="67"/>
        <v>1</v>
      </c>
      <c r="AC202" s="22">
        <f t="shared" si="68"/>
        <v>1</v>
      </c>
      <c r="AD202" s="22">
        <f t="shared" si="69"/>
        <v>0</v>
      </c>
      <c r="AF202" s="22">
        <f t="shared" si="70"/>
        <v>1</v>
      </c>
      <c r="AG202" s="22">
        <f t="shared" si="71"/>
        <v>1</v>
      </c>
      <c r="AH202" s="22">
        <f t="shared" si="72"/>
        <v>1</v>
      </c>
    </row>
    <row r="203" spans="1:34" s="22" customFormat="1" x14ac:dyDescent="0.25">
      <c r="A203" s="11">
        <v>136</v>
      </c>
      <c r="B203" s="12">
        <v>304</v>
      </c>
      <c r="C203" s="13" t="s">
        <v>118</v>
      </c>
      <c r="D203" s="14" t="s">
        <v>122</v>
      </c>
      <c r="E203" s="15">
        <v>217</v>
      </c>
      <c r="F203" s="16" t="s">
        <v>69</v>
      </c>
      <c r="G203" s="16">
        <v>47236</v>
      </c>
      <c r="H203" s="17" t="s">
        <v>122</v>
      </c>
      <c r="I203" s="16">
        <v>572691</v>
      </c>
      <c r="J203" s="17" t="s">
        <v>122</v>
      </c>
      <c r="K203" s="18">
        <v>-114.6</v>
      </c>
      <c r="L203" s="19">
        <v>49.693336709999997</v>
      </c>
      <c r="M203" s="18">
        <v>16.484884780000002</v>
      </c>
      <c r="N203" s="19">
        <v>49.694403350000002</v>
      </c>
      <c r="O203" s="18">
        <v>16.485395400000002</v>
      </c>
      <c r="P203" s="19">
        <v>49.692327259999999</v>
      </c>
      <c r="Q203" s="20">
        <v>16.48414476</v>
      </c>
      <c r="R203" s="53">
        <f t="shared" si="63"/>
        <v>0.24775890239311971</v>
      </c>
      <c r="S203" s="21">
        <f t="shared" si="61"/>
        <v>9.4935297966003418E-5</v>
      </c>
      <c r="T203" s="21">
        <f t="shared" si="62"/>
        <v>9.4935297966003418E-5</v>
      </c>
      <c r="U203" s="21">
        <f t="shared" si="64"/>
        <v>9.4935297966003418E-5</v>
      </c>
      <c r="Y203" s="23">
        <f t="shared" si="65"/>
        <v>0</v>
      </c>
      <c r="Z203" s="24" t="str">
        <f t="shared" si="66"/>
        <v xml:space="preserve"> </v>
      </c>
      <c r="AA203" s="25" t="s">
        <v>44</v>
      </c>
      <c r="AB203" s="22">
        <f t="shared" si="67"/>
        <v>0</v>
      </c>
      <c r="AC203" s="22">
        <f t="shared" si="68"/>
        <v>0</v>
      </c>
      <c r="AD203" s="22">
        <f t="shared" si="69"/>
        <v>0</v>
      </c>
      <c r="AF203" s="22">
        <f t="shared" si="70"/>
        <v>1</v>
      </c>
      <c r="AG203" s="22">
        <f t="shared" si="71"/>
        <v>1</v>
      </c>
      <c r="AH203" s="22">
        <f t="shared" si="72"/>
        <v>0</v>
      </c>
    </row>
    <row r="204" spans="1:34" s="22" customFormat="1" x14ac:dyDescent="0.25">
      <c r="A204" s="11">
        <v>136</v>
      </c>
      <c r="B204" s="12">
        <v>304</v>
      </c>
      <c r="C204" s="13" t="s">
        <v>118</v>
      </c>
      <c r="D204" s="14" t="s">
        <v>122</v>
      </c>
      <c r="E204" s="15">
        <v>218</v>
      </c>
      <c r="F204" s="16" t="s">
        <v>69</v>
      </c>
      <c r="G204" s="16">
        <v>47236</v>
      </c>
      <c r="H204" s="17" t="s">
        <v>122</v>
      </c>
      <c r="I204" s="16">
        <v>572691</v>
      </c>
      <c r="J204" s="17" t="s">
        <v>122</v>
      </c>
      <c r="K204" s="18">
        <v>-118.2</v>
      </c>
      <c r="L204" s="19">
        <v>49.691493549999997</v>
      </c>
      <c r="M204" s="18">
        <v>16.482990919999999</v>
      </c>
      <c r="N204" s="19">
        <v>49.692327259999999</v>
      </c>
      <c r="O204" s="18">
        <v>16.48414476</v>
      </c>
      <c r="P204" s="19">
        <v>49.690726300000001</v>
      </c>
      <c r="Q204" s="20">
        <v>16.481734920000001</v>
      </c>
      <c r="R204" s="53">
        <f t="shared" si="63"/>
        <v>0.24847378739969117</v>
      </c>
      <c r="S204" s="21">
        <f t="shared" si="61"/>
        <v>0</v>
      </c>
      <c r="T204" s="21">
        <f t="shared" si="62"/>
        <v>0</v>
      </c>
      <c r="U204" s="21">
        <f t="shared" si="64"/>
        <v>0</v>
      </c>
      <c r="Y204" s="23">
        <f t="shared" si="65"/>
        <v>0</v>
      </c>
      <c r="Z204" s="24" t="str">
        <f t="shared" si="66"/>
        <v xml:space="preserve"> </v>
      </c>
      <c r="AA204" s="25" t="s">
        <v>44</v>
      </c>
      <c r="AB204" s="22">
        <f t="shared" si="67"/>
        <v>0</v>
      </c>
      <c r="AC204" s="22">
        <f t="shared" si="68"/>
        <v>0</v>
      </c>
      <c r="AD204" s="22">
        <f t="shared" si="69"/>
        <v>0</v>
      </c>
      <c r="AF204" s="22">
        <f t="shared" si="70"/>
        <v>1</v>
      </c>
      <c r="AG204" s="22">
        <f t="shared" si="71"/>
        <v>1</v>
      </c>
      <c r="AH204" s="22">
        <f t="shared" si="72"/>
        <v>0</v>
      </c>
    </row>
    <row r="205" spans="1:34" s="22" customFormat="1" x14ac:dyDescent="0.25">
      <c r="A205" s="11">
        <v>136</v>
      </c>
      <c r="B205" s="12">
        <v>304</v>
      </c>
      <c r="C205" s="13" t="s">
        <v>118</v>
      </c>
      <c r="D205" s="14" t="s">
        <v>122</v>
      </c>
      <c r="E205" s="15">
        <v>219</v>
      </c>
      <c r="F205" s="16" t="s">
        <v>69</v>
      </c>
      <c r="G205" s="16">
        <v>47236</v>
      </c>
      <c r="H205" s="17" t="s">
        <v>122</v>
      </c>
      <c r="I205" s="16">
        <v>572691</v>
      </c>
      <c r="J205" s="17" t="s">
        <v>122</v>
      </c>
      <c r="K205" s="18">
        <v>-124.3</v>
      </c>
      <c r="L205" s="19">
        <v>49.68990187</v>
      </c>
      <c r="M205" s="18">
        <v>16.480570610000001</v>
      </c>
      <c r="N205" s="19">
        <v>49.690726300000001</v>
      </c>
      <c r="O205" s="18">
        <v>16.481734920000001</v>
      </c>
      <c r="P205" s="19">
        <v>49.688979600000003</v>
      </c>
      <c r="Q205" s="20">
        <v>16.479601559999999</v>
      </c>
      <c r="R205" s="53">
        <f t="shared" si="63"/>
        <v>0.24753552003168067</v>
      </c>
      <c r="S205" s="21">
        <f t="shared" si="61"/>
        <v>0</v>
      </c>
      <c r="T205" s="21">
        <f t="shared" si="62"/>
        <v>0</v>
      </c>
      <c r="U205" s="21">
        <f t="shared" si="64"/>
        <v>0</v>
      </c>
      <c r="Y205" s="23">
        <f t="shared" si="65"/>
        <v>0</v>
      </c>
      <c r="Z205" s="24" t="str">
        <f t="shared" si="66"/>
        <v xml:space="preserve"> </v>
      </c>
      <c r="AA205" s="25" t="s">
        <v>44</v>
      </c>
      <c r="AB205" s="22">
        <f t="shared" si="67"/>
        <v>0</v>
      </c>
      <c r="AC205" s="22">
        <f t="shared" si="68"/>
        <v>0</v>
      </c>
      <c r="AD205" s="22">
        <f t="shared" si="69"/>
        <v>0</v>
      </c>
      <c r="AF205" s="22">
        <f t="shared" si="70"/>
        <v>1</v>
      </c>
      <c r="AG205" s="22">
        <f t="shared" si="71"/>
        <v>1</v>
      </c>
      <c r="AH205" s="22">
        <f t="shared" si="72"/>
        <v>0</v>
      </c>
    </row>
    <row r="206" spans="1:34" s="22" customFormat="1" x14ac:dyDescent="0.25">
      <c r="A206" s="11">
        <v>136</v>
      </c>
      <c r="B206" s="12">
        <v>304</v>
      </c>
      <c r="C206" s="13" t="s">
        <v>118</v>
      </c>
      <c r="D206" s="14" t="s">
        <v>122</v>
      </c>
      <c r="E206" s="15">
        <v>220</v>
      </c>
      <c r="F206" s="16" t="s">
        <v>69</v>
      </c>
      <c r="G206" s="16">
        <v>47236</v>
      </c>
      <c r="H206" s="17" t="s">
        <v>122</v>
      </c>
      <c r="I206" s="16">
        <v>572691</v>
      </c>
      <c r="J206" s="17" t="s">
        <v>122</v>
      </c>
      <c r="K206" s="18">
        <v>-123.7</v>
      </c>
      <c r="L206" s="19">
        <v>49.687926670000003</v>
      </c>
      <c r="M206" s="18">
        <v>16.47899876</v>
      </c>
      <c r="N206" s="19">
        <v>49.688979600000003</v>
      </c>
      <c r="O206" s="18">
        <v>16.479601559999999</v>
      </c>
      <c r="P206" s="19">
        <v>49.686858790000002</v>
      </c>
      <c r="Q206" s="20">
        <v>16.478491680000001</v>
      </c>
      <c r="R206" s="53">
        <f t="shared" si="63"/>
        <v>0.24897268329980116</v>
      </c>
      <c r="S206" s="21">
        <f t="shared" si="61"/>
        <v>0</v>
      </c>
      <c r="T206" s="21">
        <f t="shared" si="62"/>
        <v>0</v>
      </c>
      <c r="U206" s="21">
        <f t="shared" si="64"/>
        <v>0</v>
      </c>
      <c r="Y206" s="23">
        <f t="shared" si="65"/>
        <v>0</v>
      </c>
      <c r="Z206" s="24" t="str">
        <f t="shared" si="66"/>
        <v xml:space="preserve"> </v>
      </c>
      <c r="AA206" s="25" t="s">
        <v>44</v>
      </c>
      <c r="AB206" s="22">
        <f t="shared" si="67"/>
        <v>0</v>
      </c>
      <c r="AC206" s="22">
        <f t="shared" si="68"/>
        <v>0</v>
      </c>
      <c r="AD206" s="22">
        <f t="shared" si="69"/>
        <v>0</v>
      </c>
      <c r="AF206" s="22">
        <f t="shared" si="70"/>
        <v>1</v>
      </c>
      <c r="AG206" s="22">
        <f t="shared" si="71"/>
        <v>1</v>
      </c>
      <c r="AH206" s="22">
        <f t="shared" si="72"/>
        <v>0</v>
      </c>
    </row>
    <row r="207" spans="1:34" s="22" customFormat="1" x14ac:dyDescent="0.25">
      <c r="A207" s="11">
        <v>136</v>
      </c>
      <c r="B207" s="12">
        <v>304</v>
      </c>
      <c r="C207" s="13" t="s">
        <v>118</v>
      </c>
      <c r="D207" s="14" t="s">
        <v>122</v>
      </c>
      <c r="E207" s="15">
        <v>221</v>
      </c>
      <c r="F207" s="16" t="s">
        <v>69</v>
      </c>
      <c r="G207" s="16">
        <v>47236</v>
      </c>
      <c r="H207" s="17" t="s">
        <v>122</v>
      </c>
      <c r="I207" s="16">
        <v>572691</v>
      </c>
      <c r="J207" s="17" t="s">
        <v>122</v>
      </c>
      <c r="K207" s="18">
        <v>-124.7</v>
      </c>
      <c r="L207" s="19">
        <v>49.685775280000001</v>
      </c>
      <c r="M207" s="18">
        <v>16.477998790000001</v>
      </c>
      <c r="N207" s="19">
        <v>49.686858790000002</v>
      </c>
      <c r="O207" s="18">
        <v>16.478491680000001</v>
      </c>
      <c r="P207" s="19">
        <v>49.684702369999997</v>
      </c>
      <c r="Q207" s="20">
        <v>16.477510680000002</v>
      </c>
      <c r="R207" s="53">
        <f t="shared" si="63"/>
        <v>0.24995308336351818</v>
      </c>
      <c r="S207" s="21" t="e">
        <f>IF(ISBLANK(#REF!),"",ACOS(COS(RADIANS(90-#REF!))*COS(RADIANS(90-P207))+SIN(RADIANS(90-#REF!)) *SIN(RADIANS(90-P207))*COS(RADIANS(#REF!-Q207)))*6371)</f>
        <v>#REF!</v>
      </c>
      <c r="T207" s="21">
        <f t="shared" si="62"/>
        <v>0</v>
      </c>
      <c r="U207" s="21">
        <f t="shared" si="64"/>
        <v>0</v>
      </c>
      <c r="Y207" s="23">
        <f t="shared" si="65"/>
        <v>0</v>
      </c>
      <c r="Z207" s="24" t="str">
        <f t="shared" si="66"/>
        <v xml:space="preserve"> </v>
      </c>
      <c r="AA207" s="25" t="s">
        <v>44</v>
      </c>
      <c r="AB207" s="22">
        <f t="shared" si="67"/>
        <v>0</v>
      </c>
      <c r="AC207" s="22">
        <f t="shared" si="68"/>
        <v>0</v>
      </c>
      <c r="AD207" s="22">
        <f t="shared" si="69"/>
        <v>0</v>
      </c>
      <c r="AF207" s="22">
        <f t="shared" si="70"/>
        <v>1</v>
      </c>
      <c r="AG207" s="22">
        <f t="shared" si="71"/>
        <v>1</v>
      </c>
      <c r="AH207" s="22">
        <f t="shared" si="72"/>
        <v>0</v>
      </c>
    </row>
    <row r="208" spans="1:34" s="22" customFormat="1" x14ac:dyDescent="0.25">
      <c r="A208" s="11"/>
      <c r="B208" s="12"/>
      <c r="C208" s="13"/>
      <c r="D208" s="14"/>
      <c r="E208" s="15"/>
      <c r="F208" s="16"/>
      <c r="G208" s="16"/>
      <c r="H208" s="17"/>
      <c r="I208" s="16"/>
      <c r="J208" s="17"/>
      <c r="K208" s="18"/>
      <c r="L208" s="19"/>
      <c r="M208" s="18"/>
      <c r="N208" s="19"/>
      <c r="O208" s="18"/>
      <c r="P208" s="19"/>
      <c r="Q208" s="20"/>
      <c r="R208" s="53" t="str">
        <f t="shared" si="63"/>
        <v/>
      </c>
      <c r="S208" s="21">
        <f t="shared" si="61"/>
        <v>5741.6101419980469</v>
      </c>
      <c r="T208" s="21">
        <f t="shared" si="62"/>
        <v>5741.6101419980469</v>
      </c>
      <c r="U208" s="21" t="str">
        <f t="shared" si="64"/>
        <v/>
      </c>
      <c r="Y208" s="23">
        <f t="shared" si="65"/>
        <v>0</v>
      </c>
      <c r="Z208" s="24" t="str">
        <f t="shared" si="66"/>
        <v xml:space="preserve"> </v>
      </c>
      <c r="AA208" s="25"/>
      <c r="AB208" s="22">
        <f t="shared" si="67"/>
        <v>0</v>
      </c>
      <c r="AC208" s="22">
        <f t="shared" si="68"/>
        <v>0</v>
      </c>
      <c r="AD208" s="22">
        <f t="shared" si="69"/>
        <v>0</v>
      </c>
      <c r="AF208" s="22">
        <f t="shared" si="70"/>
        <v>0</v>
      </c>
      <c r="AG208" s="22">
        <f t="shared" si="71"/>
        <v>0</v>
      </c>
      <c r="AH208" s="22">
        <f t="shared" si="72"/>
        <v>0</v>
      </c>
    </row>
    <row r="209" spans="1:34" s="22" customFormat="1" x14ac:dyDescent="0.25">
      <c r="A209" s="11">
        <v>138</v>
      </c>
      <c r="B209" s="12">
        <v>307</v>
      </c>
      <c r="C209" s="13" t="s">
        <v>118</v>
      </c>
      <c r="D209" s="14" t="s">
        <v>123</v>
      </c>
      <c r="E209" s="15">
        <v>231</v>
      </c>
      <c r="F209" s="16" t="s">
        <v>69</v>
      </c>
      <c r="G209" s="16">
        <v>850</v>
      </c>
      <c r="H209" s="17" t="s">
        <v>124</v>
      </c>
      <c r="I209" s="16">
        <v>572560</v>
      </c>
      <c r="J209" s="17" t="s">
        <v>124</v>
      </c>
      <c r="K209" s="18">
        <v>-128.9</v>
      </c>
      <c r="L209" s="19">
        <v>49.664138950000002</v>
      </c>
      <c r="M209" s="18">
        <v>16.480851000000001</v>
      </c>
      <c r="N209" s="19">
        <v>49.665220380000001</v>
      </c>
      <c r="O209" s="18">
        <v>16.48036656</v>
      </c>
      <c r="P209" s="19">
        <v>49.663061370000001</v>
      </c>
      <c r="Q209" s="20">
        <v>16.48133352</v>
      </c>
      <c r="R209" s="53">
        <f t="shared" si="63"/>
        <v>0.24995499440904001</v>
      </c>
      <c r="S209" s="21">
        <f t="shared" si="61"/>
        <v>0</v>
      </c>
      <c r="T209" s="21">
        <f t="shared" si="62"/>
        <v>0</v>
      </c>
      <c r="U209" s="21">
        <f t="shared" si="64"/>
        <v>0</v>
      </c>
      <c r="W209" s="23">
        <f>SUM(R209:R211)</f>
        <v>0.74902354581675068</v>
      </c>
      <c r="X209" s="23">
        <f>SUM(U209:U210)</f>
        <v>0.46272730285183306</v>
      </c>
      <c r="Y209" s="23">
        <f t="shared" si="65"/>
        <v>1.2117508486685837</v>
      </c>
      <c r="Z209" s="24" t="str">
        <f t="shared" si="66"/>
        <v xml:space="preserve"> </v>
      </c>
      <c r="AA209" s="25" t="s">
        <v>44</v>
      </c>
      <c r="AB209" s="22">
        <f t="shared" si="67"/>
        <v>1</v>
      </c>
      <c r="AC209" s="22">
        <f t="shared" si="68"/>
        <v>1</v>
      </c>
      <c r="AD209" s="22">
        <f t="shared" si="69"/>
        <v>0</v>
      </c>
      <c r="AF209" s="22">
        <f t="shared" si="70"/>
        <v>1</v>
      </c>
      <c r="AG209" s="22">
        <f t="shared" si="71"/>
        <v>1</v>
      </c>
      <c r="AH209" s="22">
        <f t="shared" si="72"/>
        <v>1</v>
      </c>
    </row>
    <row r="210" spans="1:34" s="22" customFormat="1" x14ac:dyDescent="0.25">
      <c r="A210" s="11">
        <v>138</v>
      </c>
      <c r="B210" s="12">
        <v>307</v>
      </c>
      <c r="C210" s="13" t="s">
        <v>118</v>
      </c>
      <c r="D210" s="14" t="s">
        <v>123</v>
      </c>
      <c r="E210" s="15">
        <v>232</v>
      </c>
      <c r="F210" s="16" t="s">
        <v>69</v>
      </c>
      <c r="G210" s="16">
        <v>850</v>
      </c>
      <c r="H210" s="17" t="s">
        <v>124</v>
      </c>
      <c r="I210" s="16">
        <v>572560</v>
      </c>
      <c r="J210" s="17" t="s">
        <v>124</v>
      </c>
      <c r="K210" s="18">
        <v>-120.9</v>
      </c>
      <c r="L210" s="19">
        <v>49.661977149999998</v>
      </c>
      <c r="M210" s="18">
        <v>16.481823599999998</v>
      </c>
      <c r="N210" s="19">
        <v>49.663061370000001</v>
      </c>
      <c r="O210" s="18">
        <v>16.48133352</v>
      </c>
      <c r="P210" s="19">
        <v>49.660911470000002</v>
      </c>
      <c r="Q210" s="20">
        <v>16.482343319999998</v>
      </c>
      <c r="R210" s="53">
        <f t="shared" si="63"/>
        <v>0.24986254433601585</v>
      </c>
      <c r="S210" s="21">
        <f t="shared" si="61"/>
        <v>0.46272730285183306</v>
      </c>
      <c r="T210" s="21">
        <f t="shared" si="62"/>
        <v>0.46272730285183306</v>
      </c>
      <c r="U210" s="21">
        <f t="shared" si="64"/>
        <v>0.46272730285183306</v>
      </c>
      <c r="Y210" s="23">
        <f t="shared" si="65"/>
        <v>0</v>
      </c>
      <c r="Z210" s="24" t="str">
        <f t="shared" si="66"/>
        <v xml:space="preserve"> </v>
      </c>
      <c r="AA210" s="25" t="s">
        <v>44</v>
      </c>
      <c r="AB210" s="22">
        <f t="shared" si="67"/>
        <v>0</v>
      </c>
      <c r="AC210" s="22">
        <f t="shared" si="68"/>
        <v>0</v>
      </c>
      <c r="AD210" s="22">
        <f t="shared" si="69"/>
        <v>0</v>
      </c>
      <c r="AF210" s="22">
        <f t="shared" si="70"/>
        <v>1</v>
      </c>
      <c r="AG210" s="22">
        <f t="shared" si="71"/>
        <v>1</v>
      </c>
      <c r="AH210" s="22">
        <f t="shared" si="72"/>
        <v>0</v>
      </c>
    </row>
    <row r="211" spans="1:34" s="22" customFormat="1" x14ac:dyDescent="0.25">
      <c r="A211" s="11">
        <v>138</v>
      </c>
      <c r="B211" s="12">
        <v>307</v>
      </c>
      <c r="C211" s="13" t="s">
        <v>118</v>
      </c>
      <c r="D211" s="14" t="s">
        <v>123</v>
      </c>
      <c r="E211" s="15">
        <v>233</v>
      </c>
      <c r="F211" s="16" t="s">
        <v>69</v>
      </c>
      <c r="G211" s="16">
        <v>14737</v>
      </c>
      <c r="H211" s="17" t="s">
        <v>125</v>
      </c>
      <c r="I211" s="16">
        <v>505145</v>
      </c>
      <c r="J211" s="17" t="s">
        <v>126</v>
      </c>
      <c r="K211" s="18">
        <v>-114.9</v>
      </c>
      <c r="L211" s="19">
        <v>49.659162999999999</v>
      </c>
      <c r="M211" s="18">
        <v>16.48957248</v>
      </c>
      <c r="N211" s="19">
        <v>49.658831620000001</v>
      </c>
      <c r="O211" s="18">
        <v>16.487911440000001</v>
      </c>
      <c r="P211" s="19">
        <v>49.659551129999997</v>
      </c>
      <c r="Q211" s="20">
        <v>16.491190320000001</v>
      </c>
      <c r="R211" s="53">
        <f t="shared" si="63"/>
        <v>0.24920600707169482</v>
      </c>
      <c r="S211" s="21" t="str">
        <f t="shared" si="61"/>
        <v/>
      </c>
      <c r="T211" s="21" t="str">
        <f t="shared" si="62"/>
        <v/>
      </c>
      <c r="U211" s="21" t="str">
        <f t="shared" si="64"/>
        <v/>
      </c>
      <c r="Y211" s="23">
        <f t="shared" si="65"/>
        <v>0</v>
      </c>
      <c r="Z211" s="24" t="str">
        <f t="shared" si="66"/>
        <v xml:space="preserve"> </v>
      </c>
      <c r="AA211" s="25" t="s">
        <v>44</v>
      </c>
      <c r="AB211" s="22">
        <f t="shared" si="67"/>
        <v>0</v>
      </c>
      <c r="AC211" s="22">
        <f t="shared" si="68"/>
        <v>0</v>
      </c>
      <c r="AD211" s="22">
        <f t="shared" si="69"/>
        <v>0</v>
      </c>
      <c r="AF211" s="22">
        <f t="shared" si="70"/>
        <v>1</v>
      </c>
      <c r="AG211" s="22">
        <f t="shared" si="71"/>
        <v>1</v>
      </c>
      <c r="AH211" s="22">
        <f t="shared" si="72"/>
        <v>0</v>
      </c>
    </row>
    <row r="212" spans="1:34" s="22" customFormat="1" x14ac:dyDescent="0.25">
      <c r="A212" s="11"/>
      <c r="B212" s="12"/>
      <c r="C212" s="13"/>
      <c r="D212" s="14"/>
      <c r="E212" s="15"/>
      <c r="F212" s="16"/>
      <c r="G212" s="16"/>
      <c r="H212" s="17"/>
      <c r="I212" s="16"/>
      <c r="J212" s="17"/>
      <c r="K212" s="18"/>
      <c r="L212" s="19"/>
      <c r="M212" s="18"/>
      <c r="N212" s="19"/>
      <c r="O212" s="18"/>
      <c r="P212" s="19"/>
      <c r="Q212" s="20"/>
      <c r="R212" s="53" t="str">
        <f t="shared" si="63"/>
        <v/>
      </c>
      <c r="S212" s="21">
        <f t="shared" si="61"/>
        <v>5737.4651764202617</v>
      </c>
      <c r="T212" s="21">
        <f t="shared" si="62"/>
        <v>5737.4651764202617</v>
      </c>
      <c r="U212" s="21" t="str">
        <f t="shared" si="64"/>
        <v/>
      </c>
      <c r="Y212" s="23">
        <f t="shared" si="65"/>
        <v>0</v>
      </c>
      <c r="Z212" s="24" t="str">
        <f t="shared" si="66"/>
        <v xml:space="preserve"> </v>
      </c>
      <c r="AA212" s="25"/>
      <c r="AB212" s="22">
        <f t="shared" si="67"/>
        <v>0</v>
      </c>
      <c r="AC212" s="22">
        <f t="shared" si="68"/>
        <v>0</v>
      </c>
      <c r="AD212" s="22">
        <f t="shared" si="69"/>
        <v>0</v>
      </c>
      <c r="AF212" s="22">
        <f t="shared" si="70"/>
        <v>0</v>
      </c>
      <c r="AG212" s="22">
        <f t="shared" si="71"/>
        <v>0</v>
      </c>
      <c r="AH212" s="22">
        <f t="shared" si="72"/>
        <v>0</v>
      </c>
    </row>
    <row r="213" spans="1:34" s="22" customFormat="1" x14ac:dyDescent="0.25">
      <c r="A213" s="11">
        <v>139</v>
      </c>
      <c r="B213" s="12">
        <v>309</v>
      </c>
      <c r="C213" s="13" t="s">
        <v>118</v>
      </c>
      <c r="D213" s="14" t="s">
        <v>127</v>
      </c>
      <c r="E213" s="15">
        <v>234</v>
      </c>
      <c r="F213" s="16" t="s">
        <v>69</v>
      </c>
      <c r="G213" s="16">
        <v>98779</v>
      </c>
      <c r="H213" s="17" t="s">
        <v>128</v>
      </c>
      <c r="I213" s="16">
        <v>577863</v>
      </c>
      <c r="J213" s="17" t="s">
        <v>129</v>
      </c>
      <c r="K213" s="18">
        <v>-115.6</v>
      </c>
      <c r="L213" s="19">
        <v>49.611158289999999</v>
      </c>
      <c r="M213" s="18">
        <v>16.531758079999999</v>
      </c>
      <c r="N213" s="19">
        <v>49.612279600000001</v>
      </c>
      <c r="O213" s="18">
        <v>16.53176448</v>
      </c>
      <c r="P213" s="19">
        <v>49.610040560000002</v>
      </c>
      <c r="Q213" s="20">
        <v>16.5315744</v>
      </c>
      <c r="R213" s="53">
        <f t="shared" si="63"/>
        <v>0.24934627244865881</v>
      </c>
      <c r="S213" s="21">
        <f t="shared" si="61"/>
        <v>0</v>
      </c>
      <c r="T213" s="21">
        <f t="shared" si="62"/>
        <v>0</v>
      </c>
      <c r="U213" s="21">
        <f t="shared" si="64"/>
        <v>0</v>
      </c>
      <c r="W213" s="23">
        <f>SUM(R213:R215)</f>
        <v>0.74783289687051502</v>
      </c>
      <c r="X213" s="22">
        <v>0</v>
      </c>
      <c r="Y213" s="23">
        <f t="shared" si="65"/>
        <v>0.74783289687051502</v>
      </c>
      <c r="Z213" s="24" t="str">
        <f t="shared" si="66"/>
        <v xml:space="preserve"> </v>
      </c>
      <c r="AA213" s="25" t="s">
        <v>44</v>
      </c>
      <c r="AB213" s="22">
        <f t="shared" si="67"/>
        <v>1</v>
      </c>
      <c r="AC213" s="22">
        <f t="shared" si="68"/>
        <v>1</v>
      </c>
      <c r="AD213" s="22">
        <f t="shared" si="69"/>
        <v>0</v>
      </c>
      <c r="AF213" s="22">
        <f t="shared" si="70"/>
        <v>1</v>
      </c>
      <c r="AG213" s="22">
        <f t="shared" si="71"/>
        <v>1</v>
      </c>
      <c r="AH213" s="22">
        <f t="shared" si="72"/>
        <v>1</v>
      </c>
    </row>
    <row r="214" spans="1:34" s="22" customFormat="1" x14ac:dyDescent="0.25">
      <c r="A214" s="11">
        <v>139</v>
      </c>
      <c r="B214" s="12">
        <v>309</v>
      </c>
      <c r="C214" s="13" t="s">
        <v>118</v>
      </c>
      <c r="D214" s="14" t="s">
        <v>127</v>
      </c>
      <c r="E214" s="15">
        <v>235</v>
      </c>
      <c r="F214" s="16" t="s">
        <v>69</v>
      </c>
      <c r="G214" s="16">
        <v>53899</v>
      </c>
      <c r="H214" s="17" t="s">
        <v>130</v>
      </c>
      <c r="I214" s="16">
        <v>578126</v>
      </c>
      <c r="J214" s="17" t="s">
        <v>131</v>
      </c>
      <c r="K214" s="18">
        <v>-121.5</v>
      </c>
      <c r="L214" s="19">
        <v>49.608930229999999</v>
      </c>
      <c r="M214" s="18">
        <v>16.53126181</v>
      </c>
      <c r="N214" s="19">
        <v>49.610040560000002</v>
      </c>
      <c r="O214" s="18">
        <v>16.5315744</v>
      </c>
      <c r="P214" s="19">
        <v>49.607828949999998</v>
      </c>
      <c r="Q214" s="20">
        <v>16.530951600000002</v>
      </c>
      <c r="R214" s="53">
        <f t="shared" si="63"/>
        <v>0.24998071999310567</v>
      </c>
      <c r="S214" s="21">
        <f t="shared" si="61"/>
        <v>0</v>
      </c>
      <c r="T214" s="21">
        <f t="shared" si="62"/>
        <v>0</v>
      </c>
      <c r="U214" s="21">
        <f t="shared" si="64"/>
        <v>0</v>
      </c>
      <c r="Y214" s="23">
        <f t="shared" si="65"/>
        <v>0</v>
      </c>
      <c r="Z214" s="24" t="str">
        <f t="shared" si="66"/>
        <v xml:space="preserve"> </v>
      </c>
      <c r="AA214" s="25" t="s">
        <v>44</v>
      </c>
      <c r="AB214" s="22">
        <f t="shared" si="67"/>
        <v>0</v>
      </c>
      <c r="AC214" s="22">
        <f t="shared" si="68"/>
        <v>0</v>
      </c>
      <c r="AD214" s="22">
        <f t="shared" si="69"/>
        <v>0</v>
      </c>
      <c r="AF214" s="22">
        <f t="shared" si="70"/>
        <v>1</v>
      </c>
      <c r="AG214" s="22">
        <f t="shared" si="71"/>
        <v>1</v>
      </c>
      <c r="AH214" s="22">
        <f t="shared" si="72"/>
        <v>0</v>
      </c>
    </row>
    <row r="215" spans="1:34" s="22" customFormat="1" x14ac:dyDescent="0.25">
      <c r="A215" s="11">
        <v>139</v>
      </c>
      <c r="B215" s="12">
        <v>309</v>
      </c>
      <c r="C215" s="13" t="s">
        <v>118</v>
      </c>
      <c r="D215" s="14" t="s">
        <v>127</v>
      </c>
      <c r="E215" s="15">
        <v>236</v>
      </c>
      <c r="F215" s="16" t="s">
        <v>69</v>
      </c>
      <c r="G215" s="16">
        <v>142263</v>
      </c>
      <c r="H215" s="17" t="s">
        <v>132</v>
      </c>
      <c r="I215" s="16">
        <v>578681</v>
      </c>
      <c r="J215" s="17" t="s">
        <v>132</v>
      </c>
      <c r="K215" s="18">
        <v>-122.9</v>
      </c>
      <c r="L215" s="19">
        <v>49.606717760000002</v>
      </c>
      <c r="M215" s="18">
        <v>16.530749549999999</v>
      </c>
      <c r="N215" s="19">
        <v>49.607828949999998</v>
      </c>
      <c r="O215" s="18">
        <v>16.530951600000002</v>
      </c>
      <c r="P215" s="19">
        <v>49.605596820000002</v>
      </c>
      <c r="Q215" s="20">
        <v>16.530780960000001</v>
      </c>
      <c r="R215" s="53">
        <f t="shared" si="63"/>
        <v>0.24850590442875053</v>
      </c>
      <c r="S215" s="21" t="e">
        <f>IF(ISBLANK(#REF!),"",ACOS(COS(RADIANS(90-#REF!))*COS(RADIANS(90-P215))+SIN(RADIANS(90-#REF!)) *SIN(RADIANS(90-P215))*COS(RADIANS(#REF!-Q215)))*6371)</f>
        <v>#REF!</v>
      </c>
      <c r="T215" s="21">
        <f t="shared" si="62"/>
        <v>0</v>
      </c>
      <c r="U215" s="21">
        <f t="shared" si="64"/>
        <v>0</v>
      </c>
      <c r="Y215" s="23">
        <f t="shared" si="65"/>
        <v>0</v>
      </c>
      <c r="Z215" s="24" t="str">
        <f t="shared" si="66"/>
        <v xml:space="preserve"> </v>
      </c>
      <c r="AA215" s="25" t="s">
        <v>44</v>
      </c>
      <c r="AB215" s="22">
        <f t="shared" si="67"/>
        <v>0</v>
      </c>
      <c r="AC215" s="22">
        <f t="shared" si="68"/>
        <v>0</v>
      </c>
      <c r="AD215" s="22">
        <f t="shared" si="69"/>
        <v>0</v>
      </c>
      <c r="AF215" s="22">
        <f t="shared" si="70"/>
        <v>1</v>
      </c>
      <c r="AG215" s="22">
        <f t="shared" si="71"/>
        <v>1</v>
      </c>
      <c r="AH215" s="22">
        <f t="shared" si="72"/>
        <v>0</v>
      </c>
    </row>
    <row r="216" spans="1:34" s="22" customFormat="1" x14ac:dyDescent="0.25">
      <c r="A216" s="11"/>
      <c r="B216" s="12"/>
      <c r="C216" s="13"/>
      <c r="D216" s="14"/>
      <c r="E216" s="15"/>
      <c r="F216" s="16"/>
      <c r="G216" s="16"/>
      <c r="H216" s="17"/>
      <c r="I216" s="16"/>
      <c r="J216" s="17"/>
      <c r="K216" s="18"/>
      <c r="L216" s="19"/>
      <c r="M216" s="18"/>
      <c r="N216" s="19"/>
      <c r="O216" s="18"/>
      <c r="P216" s="19"/>
      <c r="Q216" s="20"/>
      <c r="R216" s="53" t="str">
        <f t="shared" si="63"/>
        <v/>
      </c>
      <c r="S216" s="21">
        <f t="shared" si="61"/>
        <v>5732.5405090057575</v>
      </c>
      <c r="T216" s="21">
        <f t="shared" si="62"/>
        <v>5732.5405090057575</v>
      </c>
      <c r="U216" s="21" t="str">
        <f t="shared" si="64"/>
        <v/>
      </c>
      <c r="Y216" s="23">
        <f t="shared" si="65"/>
        <v>0</v>
      </c>
      <c r="Z216" s="24" t="str">
        <f t="shared" si="66"/>
        <v xml:space="preserve"> </v>
      </c>
      <c r="AA216" s="25"/>
      <c r="AB216" s="22">
        <f t="shared" si="67"/>
        <v>0</v>
      </c>
      <c r="AC216" s="22">
        <f t="shared" si="68"/>
        <v>0</v>
      </c>
      <c r="AD216" s="22">
        <f t="shared" si="69"/>
        <v>0</v>
      </c>
      <c r="AF216" s="22">
        <f t="shared" si="70"/>
        <v>0</v>
      </c>
      <c r="AG216" s="22">
        <f t="shared" si="71"/>
        <v>0</v>
      </c>
      <c r="AH216" s="22">
        <f t="shared" si="72"/>
        <v>0</v>
      </c>
    </row>
    <row r="217" spans="1:34" s="22" customFormat="1" x14ac:dyDescent="0.25">
      <c r="A217" s="11">
        <v>141</v>
      </c>
      <c r="B217" s="12">
        <v>313</v>
      </c>
      <c r="C217" s="13" t="s">
        <v>118</v>
      </c>
      <c r="D217" s="14" t="s">
        <v>133</v>
      </c>
      <c r="E217" s="15">
        <v>243</v>
      </c>
      <c r="F217" s="16" t="s">
        <v>69</v>
      </c>
      <c r="G217" s="16">
        <v>313084</v>
      </c>
      <c r="H217" s="17" t="s">
        <v>134</v>
      </c>
      <c r="I217" s="16">
        <v>581917</v>
      </c>
      <c r="J217" s="17" t="s">
        <v>133</v>
      </c>
      <c r="K217" s="18">
        <v>-114.8</v>
      </c>
      <c r="L217" s="19">
        <v>49.553772160000001</v>
      </c>
      <c r="M217" s="18">
        <v>16.571524279999998</v>
      </c>
      <c r="N217" s="19">
        <v>49.55473842</v>
      </c>
      <c r="O217" s="18">
        <v>16.571270160000001</v>
      </c>
      <c r="P217" s="19">
        <v>49.552519269999998</v>
      </c>
      <c r="Q217" s="20">
        <v>16.571859480000001</v>
      </c>
      <c r="R217" s="53">
        <f t="shared" si="63"/>
        <v>0.25039331966828637</v>
      </c>
      <c r="S217" s="21">
        <f t="shared" si="61"/>
        <v>0</v>
      </c>
      <c r="T217" s="21">
        <f t="shared" si="62"/>
        <v>0</v>
      </c>
      <c r="U217" s="21">
        <f t="shared" si="64"/>
        <v>0</v>
      </c>
      <c r="W217" s="23">
        <f>SUM(R217:R218)</f>
        <v>0.49880721431565989</v>
      </c>
      <c r="X217" s="22">
        <v>0</v>
      </c>
      <c r="Y217" s="23">
        <f t="shared" si="65"/>
        <v>0.49880721431565989</v>
      </c>
      <c r="Z217" s="24" t="str">
        <f t="shared" si="66"/>
        <v xml:space="preserve"> </v>
      </c>
      <c r="AA217" s="25" t="s">
        <v>44</v>
      </c>
      <c r="AB217" s="22">
        <f t="shared" si="67"/>
        <v>1</v>
      </c>
      <c r="AC217" s="22">
        <f t="shared" si="68"/>
        <v>1</v>
      </c>
      <c r="AD217" s="22">
        <f t="shared" si="69"/>
        <v>0</v>
      </c>
      <c r="AF217" s="22">
        <f t="shared" si="70"/>
        <v>1</v>
      </c>
      <c r="AG217" s="22">
        <f t="shared" si="71"/>
        <v>1</v>
      </c>
      <c r="AH217" s="22">
        <f t="shared" si="72"/>
        <v>1</v>
      </c>
    </row>
    <row r="218" spans="1:34" s="22" customFormat="1" x14ac:dyDescent="0.25">
      <c r="A218" s="11">
        <v>141</v>
      </c>
      <c r="B218" s="12">
        <v>313</v>
      </c>
      <c r="C218" s="13" t="s">
        <v>118</v>
      </c>
      <c r="D218" s="14" t="s">
        <v>133</v>
      </c>
      <c r="E218" s="15">
        <v>244</v>
      </c>
      <c r="F218" s="16" t="s">
        <v>69</v>
      </c>
      <c r="G218" s="16">
        <v>313084</v>
      </c>
      <c r="H218" s="17" t="s">
        <v>134</v>
      </c>
      <c r="I218" s="16">
        <v>581917</v>
      </c>
      <c r="J218" s="17" t="s">
        <v>133</v>
      </c>
      <c r="K218" s="18">
        <v>-115.1</v>
      </c>
      <c r="L218" s="19">
        <v>49.551412929999998</v>
      </c>
      <c r="M218" s="18">
        <v>16.572087400000001</v>
      </c>
      <c r="N218" s="19">
        <v>49.552519269999998</v>
      </c>
      <c r="O218" s="18">
        <v>16.571859480000001</v>
      </c>
      <c r="P218" s="19">
        <v>49.550292200000001</v>
      </c>
      <c r="Q218" s="20">
        <v>16.572131280000001</v>
      </c>
      <c r="R218" s="53">
        <f t="shared" si="63"/>
        <v>0.24841389464737351</v>
      </c>
      <c r="S218" s="21" t="e">
        <f>IF(ISBLANK(#REF!),"",ACOS(COS(RADIANS(90-#REF!))*COS(RADIANS(90-P218))+SIN(RADIANS(90-#REF!)) *SIN(RADIANS(90-P218))*COS(RADIANS(#REF!-Q218)))*6371)</f>
        <v>#REF!</v>
      </c>
      <c r="T218" s="21">
        <f t="shared" si="62"/>
        <v>0</v>
      </c>
      <c r="U218" s="21">
        <f t="shared" si="64"/>
        <v>0</v>
      </c>
      <c r="Y218" s="23">
        <f t="shared" si="65"/>
        <v>0</v>
      </c>
      <c r="Z218" s="24" t="str">
        <f t="shared" si="66"/>
        <v xml:space="preserve"> </v>
      </c>
      <c r="AA218" s="25" t="s">
        <v>44</v>
      </c>
      <c r="AB218" s="22">
        <f t="shared" si="67"/>
        <v>0</v>
      </c>
      <c r="AC218" s="22">
        <f t="shared" si="68"/>
        <v>0</v>
      </c>
      <c r="AD218" s="22">
        <f t="shared" si="69"/>
        <v>0</v>
      </c>
      <c r="AF218" s="22">
        <f t="shared" si="70"/>
        <v>1</v>
      </c>
      <c r="AG218" s="22">
        <f t="shared" si="71"/>
        <v>1</v>
      </c>
      <c r="AH218" s="22">
        <f t="shared" si="72"/>
        <v>0</v>
      </c>
    </row>
    <row r="219" spans="1:34" s="22" customFormat="1" x14ac:dyDescent="0.25">
      <c r="A219" s="11"/>
      <c r="B219" s="12"/>
      <c r="C219" s="13"/>
      <c r="D219" s="14"/>
      <c r="E219" s="15"/>
      <c r="F219" s="16"/>
      <c r="G219" s="16"/>
      <c r="H219" s="17"/>
      <c r="I219" s="16"/>
      <c r="J219" s="17"/>
      <c r="K219" s="18"/>
      <c r="L219" s="19"/>
      <c r="M219" s="18"/>
      <c r="N219" s="19"/>
      <c r="O219" s="18"/>
      <c r="P219" s="19"/>
      <c r="Q219" s="20"/>
      <c r="R219" s="53" t="str">
        <f t="shared" si="63"/>
        <v/>
      </c>
      <c r="S219" s="21">
        <f t="shared" si="61"/>
        <v>5725.5883847298574</v>
      </c>
      <c r="T219" s="21">
        <f t="shared" si="62"/>
        <v>5725.5883847298574</v>
      </c>
      <c r="U219" s="21" t="str">
        <f t="shared" si="64"/>
        <v/>
      </c>
      <c r="Y219" s="23">
        <f t="shared" si="65"/>
        <v>0</v>
      </c>
      <c r="Z219" s="24" t="str">
        <f t="shared" si="66"/>
        <v xml:space="preserve"> </v>
      </c>
      <c r="AA219" s="25"/>
      <c r="AB219" s="22">
        <f t="shared" si="67"/>
        <v>0</v>
      </c>
      <c r="AC219" s="22">
        <f t="shared" si="68"/>
        <v>0</v>
      </c>
      <c r="AD219" s="22">
        <f t="shared" si="69"/>
        <v>0</v>
      </c>
      <c r="AF219" s="22">
        <f t="shared" si="70"/>
        <v>0</v>
      </c>
      <c r="AG219" s="22">
        <f t="shared" si="71"/>
        <v>0</v>
      </c>
      <c r="AH219" s="22">
        <f t="shared" si="72"/>
        <v>0</v>
      </c>
    </row>
    <row r="220" spans="1:34" s="22" customFormat="1" x14ac:dyDescent="0.25">
      <c r="A220" s="11">
        <v>143</v>
      </c>
      <c r="B220" s="12">
        <v>315</v>
      </c>
      <c r="C220" s="13" t="s">
        <v>118</v>
      </c>
      <c r="D220" s="14" t="s">
        <v>135</v>
      </c>
      <c r="E220" s="15">
        <v>254</v>
      </c>
      <c r="F220" s="16" t="s">
        <v>69</v>
      </c>
      <c r="G220" s="16">
        <v>81141</v>
      </c>
      <c r="H220" s="17" t="s">
        <v>136</v>
      </c>
      <c r="I220" s="16">
        <v>581925</v>
      </c>
      <c r="J220" s="17" t="s">
        <v>136</v>
      </c>
      <c r="K220" s="18">
        <v>-116.1</v>
      </c>
      <c r="L220" s="19">
        <v>49.475758919999997</v>
      </c>
      <c r="M220" s="18">
        <v>16.61572263</v>
      </c>
      <c r="N220" s="19">
        <v>49.476548610000002</v>
      </c>
      <c r="O220" s="18">
        <v>16.614676800000002</v>
      </c>
      <c r="P220" s="19">
        <v>49.474845569999999</v>
      </c>
      <c r="Q220" s="20">
        <v>16.616939760000001</v>
      </c>
      <c r="R220" s="53">
        <f t="shared" si="63"/>
        <v>0.25018698780947246</v>
      </c>
      <c r="S220" s="21">
        <f t="shared" si="61"/>
        <v>0</v>
      </c>
      <c r="T220" s="21">
        <f t="shared" si="62"/>
        <v>0</v>
      </c>
      <c r="U220" s="21">
        <f t="shared" si="64"/>
        <v>0</v>
      </c>
      <c r="W220" s="23">
        <f>SUM(R220:R221)</f>
        <v>0.49748088392422729</v>
      </c>
      <c r="X220" s="22">
        <v>0</v>
      </c>
      <c r="Y220" s="23">
        <f t="shared" si="65"/>
        <v>0.49748088392422729</v>
      </c>
      <c r="Z220" s="24" t="str">
        <f t="shared" si="66"/>
        <v xml:space="preserve"> </v>
      </c>
      <c r="AA220" s="25" t="s">
        <v>44</v>
      </c>
      <c r="AB220" s="22">
        <f t="shared" si="67"/>
        <v>1</v>
      </c>
      <c r="AC220" s="22">
        <f t="shared" si="68"/>
        <v>1</v>
      </c>
      <c r="AD220" s="22">
        <f t="shared" si="69"/>
        <v>0</v>
      </c>
      <c r="AF220" s="22">
        <f t="shared" si="70"/>
        <v>1</v>
      </c>
      <c r="AG220" s="22">
        <f t="shared" si="71"/>
        <v>1</v>
      </c>
      <c r="AH220" s="22">
        <f t="shared" si="72"/>
        <v>1</v>
      </c>
    </row>
    <row r="221" spans="1:34" s="22" customFormat="1" x14ac:dyDescent="0.25">
      <c r="A221" s="11">
        <v>143</v>
      </c>
      <c r="B221" s="12">
        <v>315</v>
      </c>
      <c r="C221" s="13" t="s">
        <v>118</v>
      </c>
      <c r="D221" s="14" t="s">
        <v>135</v>
      </c>
      <c r="E221" s="15">
        <v>255</v>
      </c>
      <c r="F221" s="16" t="s">
        <v>69</v>
      </c>
      <c r="G221" s="16">
        <v>81141</v>
      </c>
      <c r="H221" s="17" t="s">
        <v>136</v>
      </c>
      <c r="I221" s="16">
        <v>581925</v>
      </c>
      <c r="J221" s="17" t="s">
        <v>136</v>
      </c>
      <c r="K221" s="18">
        <v>-117.4</v>
      </c>
      <c r="L221" s="19">
        <v>49.473946329999997</v>
      </c>
      <c r="M221" s="18">
        <v>16.618010259999998</v>
      </c>
      <c r="N221" s="19">
        <v>49.474845569999999</v>
      </c>
      <c r="O221" s="18">
        <v>16.616939760000001</v>
      </c>
      <c r="P221" s="19">
        <v>49.472996270000003</v>
      </c>
      <c r="Q221" s="20">
        <v>16.61884092</v>
      </c>
      <c r="R221" s="53">
        <f t="shared" si="63"/>
        <v>0.24729389611475483</v>
      </c>
      <c r="S221" s="21" t="str">
        <f t="shared" si="61"/>
        <v/>
      </c>
      <c r="T221" s="21" t="str">
        <f t="shared" si="62"/>
        <v/>
      </c>
      <c r="U221" s="21" t="str">
        <f t="shared" si="64"/>
        <v/>
      </c>
      <c r="Y221" s="23">
        <f t="shared" si="65"/>
        <v>0</v>
      </c>
      <c r="Z221" s="24" t="str">
        <f t="shared" si="66"/>
        <v xml:space="preserve"> </v>
      </c>
      <c r="AA221" s="25" t="s">
        <v>44</v>
      </c>
      <c r="AB221" s="22">
        <f t="shared" si="67"/>
        <v>0</v>
      </c>
      <c r="AC221" s="22">
        <f t="shared" si="68"/>
        <v>0</v>
      </c>
      <c r="AD221" s="22">
        <f t="shared" si="69"/>
        <v>0</v>
      </c>
      <c r="AF221" s="22">
        <f t="shared" si="70"/>
        <v>1</v>
      </c>
      <c r="AG221" s="22">
        <f t="shared" si="71"/>
        <v>1</v>
      </c>
      <c r="AH221" s="22">
        <f t="shared" si="72"/>
        <v>0</v>
      </c>
    </row>
    <row r="222" spans="1:34" s="22" customFormat="1" x14ac:dyDescent="0.25">
      <c r="A222" s="11"/>
      <c r="B222" s="12"/>
      <c r="C222" s="13"/>
      <c r="D222" s="14"/>
      <c r="E222" s="15"/>
      <c r="F222" s="16"/>
      <c r="G222" s="16"/>
      <c r="H222" s="17"/>
      <c r="I222" s="16"/>
      <c r="J222" s="17"/>
      <c r="K222" s="18"/>
      <c r="L222" s="19"/>
      <c r="M222" s="18"/>
      <c r="N222" s="19"/>
      <c r="O222" s="18"/>
      <c r="P222" s="19"/>
      <c r="Q222" s="20"/>
      <c r="R222" s="53" t="str">
        <f t="shared" si="63"/>
        <v/>
      </c>
      <c r="S222" s="21">
        <f t="shared" si="61"/>
        <v>5723.8657452307507</v>
      </c>
      <c r="T222" s="21">
        <f t="shared" si="62"/>
        <v>5723.8657452307507</v>
      </c>
      <c r="U222" s="21" t="str">
        <f t="shared" si="64"/>
        <v/>
      </c>
      <c r="Y222" s="23">
        <f t="shared" si="65"/>
        <v>0</v>
      </c>
      <c r="Z222" s="24" t="str">
        <f t="shared" si="66"/>
        <v xml:space="preserve"> </v>
      </c>
      <c r="AA222" s="25"/>
      <c r="AB222" s="22">
        <f t="shared" si="67"/>
        <v>0</v>
      </c>
      <c r="AC222" s="22">
        <f t="shared" si="68"/>
        <v>0</v>
      </c>
      <c r="AD222" s="22">
        <f t="shared" si="69"/>
        <v>0</v>
      </c>
      <c r="AF222" s="22">
        <f t="shared" si="70"/>
        <v>0</v>
      </c>
      <c r="AG222" s="22">
        <f t="shared" si="71"/>
        <v>0</v>
      </c>
      <c r="AH222" s="22">
        <f t="shared" si="72"/>
        <v>0</v>
      </c>
    </row>
    <row r="223" spans="1:34" s="22" customFormat="1" x14ac:dyDescent="0.25">
      <c r="A223" s="11">
        <v>144</v>
      </c>
      <c r="B223" s="12">
        <v>317</v>
      </c>
      <c r="C223" s="13" t="s">
        <v>118</v>
      </c>
      <c r="D223" s="14" t="s">
        <v>137</v>
      </c>
      <c r="E223" s="15">
        <v>256</v>
      </c>
      <c r="F223" s="16" t="s">
        <v>69</v>
      </c>
      <c r="G223" s="16">
        <v>81141</v>
      </c>
      <c r="H223" s="17" t="s">
        <v>136</v>
      </c>
      <c r="I223" s="16">
        <v>581925</v>
      </c>
      <c r="J223" s="17" t="s">
        <v>136</v>
      </c>
      <c r="K223" s="18">
        <v>-116.5</v>
      </c>
      <c r="L223" s="19">
        <v>49.454879300000002</v>
      </c>
      <c r="M223" s="18">
        <v>16.630342389999999</v>
      </c>
      <c r="N223" s="19">
        <v>49.455975940000002</v>
      </c>
      <c r="O223" s="18">
        <v>16.630064999999998</v>
      </c>
      <c r="P223" s="19">
        <v>49.453769979999997</v>
      </c>
      <c r="Q223" s="20">
        <v>16.630236</v>
      </c>
      <c r="R223" s="53">
        <f t="shared" si="63"/>
        <v>0.24560277173531664</v>
      </c>
      <c r="S223" s="21">
        <f t="shared" si="61"/>
        <v>0</v>
      </c>
      <c r="T223" s="21">
        <f t="shared" si="62"/>
        <v>0</v>
      </c>
      <c r="U223" s="21">
        <f t="shared" si="64"/>
        <v>0</v>
      </c>
      <c r="W223" s="23">
        <f>SUM(R223:R226)</f>
        <v>0.9942275567945873</v>
      </c>
      <c r="X223" s="23">
        <f>SUM(U223:U225)</f>
        <v>0.24979396456971714</v>
      </c>
      <c r="Y223" s="23">
        <f t="shared" si="65"/>
        <v>1.2440215213643044</v>
      </c>
      <c r="Z223" s="24" t="str">
        <f t="shared" si="66"/>
        <v xml:space="preserve"> </v>
      </c>
      <c r="AA223" s="25" t="s">
        <v>44</v>
      </c>
      <c r="AB223" s="22">
        <f t="shared" si="67"/>
        <v>1</v>
      </c>
      <c r="AC223" s="22">
        <f t="shared" si="68"/>
        <v>1</v>
      </c>
      <c r="AD223" s="22">
        <f t="shared" si="69"/>
        <v>0</v>
      </c>
      <c r="AF223" s="22">
        <f t="shared" si="70"/>
        <v>1</v>
      </c>
      <c r="AG223" s="22">
        <f t="shared" si="71"/>
        <v>1</v>
      </c>
      <c r="AH223" s="22">
        <f t="shared" si="72"/>
        <v>1</v>
      </c>
    </row>
    <row r="224" spans="1:34" s="22" customFormat="1" x14ac:dyDescent="0.25">
      <c r="A224" s="11">
        <v>144</v>
      </c>
      <c r="B224" s="12">
        <v>317</v>
      </c>
      <c r="C224" s="13" t="s">
        <v>118</v>
      </c>
      <c r="D224" s="14" t="s">
        <v>137</v>
      </c>
      <c r="E224" s="15">
        <v>257</v>
      </c>
      <c r="F224" s="16" t="s">
        <v>69</v>
      </c>
      <c r="G224" s="16">
        <v>108642</v>
      </c>
      <c r="H224" s="17" t="s">
        <v>138</v>
      </c>
      <c r="I224" s="16">
        <v>582115</v>
      </c>
      <c r="J224" s="17" t="s">
        <v>138</v>
      </c>
      <c r="K224" s="18">
        <v>-119.1</v>
      </c>
      <c r="L224" s="19">
        <v>49.45276088</v>
      </c>
      <c r="M224" s="18">
        <v>16.629447219999999</v>
      </c>
      <c r="N224" s="19">
        <v>49.453769979999997</v>
      </c>
      <c r="O224" s="18">
        <v>16.630236</v>
      </c>
      <c r="P224" s="19">
        <v>49.451821240000001</v>
      </c>
      <c r="Q224" s="20">
        <v>16.62853716</v>
      </c>
      <c r="R224" s="53">
        <f t="shared" si="63"/>
        <v>0.24906734535037001</v>
      </c>
      <c r="S224" s="21">
        <f t="shared" si="61"/>
        <v>0</v>
      </c>
      <c r="T224" s="21">
        <f t="shared" si="62"/>
        <v>0</v>
      </c>
      <c r="U224" s="21">
        <f t="shared" si="64"/>
        <v>0</v>
      </c>
      <c r="Y224" s="23">
        <f t="shared" si="65"/>
        <v>0</v>
      </c>
      <c r="Z224" s="24" t="str">
        <f t="shared" si="66"/>
        <v xml:space="preserve"> </v>
      </c>
      <c r="AA224" s="25" t="s">
        <v>44</v>
      </c>
      <c r="AB224" s="22">
        <f t="shared" si="67"/>
        <v>0</v>
      </c>
      <c r="AC224" s="22">
        <f t="shared" si="68"/>
        <v>0</v>
      </c>
      <c r="AD224" s="22">
        <f t="shared" si="69"/>
        <v>0</v>
      </c>
      <c r="AF224" s="22">
        <f t="shared" si="70"/>
        <v>1</v>
      </c>
      <c r="AG224" s="22">
        <f t="shared" si="71"/>
        <v>1</v>
      </c>
      <c r="AH224" s="22">
        <f t="shared" si="72"/>
        <v>0</v>
      </c>
    </row>
    <row r="225" spans="1:34" s="22" customFormat="1" x14ac:dyDescent="0.25">
      <c r="A225" s="11">
        <v>144</v>
      </c>
      <c r="B225" s="12">
        <v>317</v>
      </c>
      <c r="C225" s="13" t="s">
        <v>118</v>
      </c>
      <c r="D225" s="14" t="s">
        <v>137</v>
      </c>
      <c r="E225" s="15">
        <v>258</v>
      </c>
      <c r="F225" s="16" t="s">
        <v>69</v>
      </c>
      <c r="G225" s="16">
        <v>108642</v>
      </c>
      <c r="H225" s="17" t="s">
        <v>138</v>
      </c>
      <c r="I225" s="16">
        <v>582115</v>
      </c>
      <c r="J225" s="17" t="s">
        <v>138</v>
      </c>
      <c r="K225" s="18">
        <v>-116.1</v>
      </c>
      <c r="L225" s="19">
        <v>49.450887590000001</v>
      </c>
      <c r="M225" s="18">
        <v>16.627576439999999</v>
      </c>
      <c r="N225" s="19">
        <v>49.451821240000001</v>
      </c>
      <c r="O225" s="18">
        <v>16.62853716</v>
      </c>
      <c r="P225" s="19">
        <v>49.449954099999999</v>
      </c>
      <c r="Q225" s="20">
        <v>16.626615839999999</v>
      </c>
      <c r="R225" s="53">
        <f t="shared" si="63"/>
        <v>0.24978885911590476</v>
      </c>
      <c r="S225" s="21">
        <f t="shared" si="61"/>
        <v>0.24979396456971714</v>
      </c>
      <c r="T225" s="21">
        <f t="shared" si="62"/>
        <v>0.24979396456971714</v>
      </c>
      <c r="U225" s="21">
        <f t="shared" si="64"/>
        <v>0.24979396456971714</v>
      </c>
      <c r="Y225" s="23">
        <f t="shared" si="65"/>
        <v>0</v>
      </c>
      <c r="Z225" s="24" t="str">
        <f t="shared" si="66"/>
        <v xml:space="preserve"> </v>
      </c>
      <c r="AA225" s="25" t="s">
        <v>44</v>
      </c>
      <c r="AB225" s="22">
        <f t="shared" si="67"/>
        <v>0</v>
      </c>
      <c r="AC225" s="22">
        <f t="shared" si="68"/>
        <v>0</v>
      </c>
      <c r="AD225" s="22">
        <f t="shared" si="69"/>
        <v>0</v>
      </c>
      <c r="AF225" s="22">
        <f t="shared" si="70"/>
        <v>1</v>
      </c>
      <c r="AG225" s="22">
        <f t="shared" si="71"/>
        <v>1</v>
      </c>
      <c r="AH225" s="22">
        <f t="shared" si="72"/>
        <v>0</v>
      </c>
    </row>
    <row r="226" spans="1:34" s="22" customFormat="1" x14ac:dyDescent="0.25">
      <c r="A226" s="11">
        <v>144</v>
      </c>
      <c r="B226" s="12">
        <v>317</v>
      </c>
      <c r="C226" s="13" t="s">
        <v>118</v>
      </c>
      <c r="D226" s="14" t="s">
        <v>137</v>
      </c>
      <c r="E226" s="15">
        <v>259</v>
      </c>
      <c r="F226" s="16" t="s">
        <v>69</v>
      </c>
      <c r="G226" s="16">
        <v>31321</v>
      </c>
      <c r="H226" s="17" t="s">
        <v>139</v>
      </c>
      <c r="I226" s="16">
        <v>581542</v>
      </c>
      <c r="J226" s="17" t="s">
        <v>139</v>
      </c>
      <c r="K226" s="18">
        <v>-116.2</v>
      </c>
      <c r="L226" s="19">
        <v>49.44715317</v>
      </c>
      <c r="M226" s="18">
        <v>16.623734519999999</v>
      </c>
      <c r="N226" s="19">
        <v>49.448086779999997</v>
      </c>
      <c r="O226" s="18">
        <v>16.62469488</v>
      </c>
      <c r="P226" s="19">
        <v>49.44621961</v>
      </c>
      <c r="Q226" s="20">
        <v>16.622774280000002</v>
      </c>
      <c r="R226" s="53">
        <f t="shared" si="63"/>
        <v>0.24976858059299589</v>
      </c>
      <c r="S226" s="21" t="str">
        <f t="shared" si="61"/>
        <v/>
      </c>
      <c r="T226" s="21" t="str">
        <f t="shared" si="62"/>
        <v/>
      </c>
      <c r="U226" s="21" t="str">
        <f t="shared" si="64"/>
        <v/>
      </c>
      <c r="Y226" s="23">
        <f t="shared" si="65"/>
        <v>0</v>
      </c>
      <c r="Z226" s="24" t="str">
        <f t="shared" si="66"/>
        <v xml:space="preserve"> </v>
      </c>
      <c r="AA226" s="25" t="s">
        <v>44</v>
      </c>
      <c r="AB226" s="22">
        <f t="shared" si="67"/>
        <v>0</v>
      </c>
      <c r="AC226" s="22">
        <f t="shared" si="68"/>
        <v>0</v>
      </c>
      <c r="AD226" s="22">
        <f t="shared" si="69"/>
        <v>0</v>
      </c>
      <c r="AF226" s="22">
        <f t="shared" si="70"/>
        <v>1</v>
      </c>
      <c r="AG226" s="22">
        <f t="shared" si="71"/>
        <v>1</v>
      </c>
      <c r="AH226" s="22">
        <f t="shared" si="72"/>
        <v>0</v>
      </c>
    </row>
    <row r="227" spans="1:34" s="22" customFormat="1" x14ac:dyDescent="0.25">
      <c r="A227" s="11"/>
      <c r="B227" s="12"/>
      <c r="C227" s="13"/>
      <c r="D227" s="14"/>
      <c r="E227" s="15"/>
      <c r="F227" s="16"/>
      <c r="G227" s="16"/>
      <c r="H227" s="17"/>
      <c r="I227" s="16"/>
      <c r="J227" s="17"/>
      <c r="K227" s="18"/>
      <c r="L227" s="19"/>
      <c r="M227" s="18"/>
      <c r="N227" s="19"/>
      <c r="O227" s="18"/>
      <c r="P227" s="19"/>
      <c r="Q227" s="20"/>
      <c r="R227" s="53" t="str">
        <f t="shared" si="63"/>
        <v/>
      </c>
      <c r="S227" s="21">
        <f t="shared" si="61"/>
        <v>5712.6732789427206</v>
      </c>
      <c r="T227" s="21">
        <f t="shared" si="62"/>
        <v>5712.6732789427206</v>
      </c>
      <c r="U227" s="21" t="str">
        <f t="shared" si="64"/>
        <v/>
      </c>
      <c r="Y227" s="23">
        <f t="shared" si="65"/>
        <v>0</v>
      </c>
      <c r="Z227" s="24" t="str">
        <f t="shared" si="66"/>
        <v xml:space="preserve"> </v>
      </c>
      <c r="AA227" s="25"/>
      <c r="AB227" s="22">
        <f t="shared" si="67"/>
        <v>0</v>
      </c>
      <c r="AC227" s="22">
        <f t="shared" si="68"/>
        <v>0</v>
      </c>
      <c r="AD227" s="22">
        <f t="shared" si="69"/>
        <v>0</v>
      </c>
      <c r="AF227" s="22">
        <f t="shared" si="70"/>
        <v>0</v>
      </c>
      <c r="AG227" s="22">
        <f t="shared" si="71"/>
        <v>0</v>
      </c>
      <c r="AH227" s="22">
        <f t="shared" si="72"/>
        <v>0</v>
      </c>
    </row>
    <row r="228" spans="1:34" s="22" customFormat="1" x14ac:dyDescent="0.25">
      <c r="A228" s="11">
        <v>145</v>
      </c>
      <c r="B228" s="12">
        <v>321</v>
      </c>
      <c r="C228" s="13" t="s">
        <v>118</v>
      </c>
      <c r="D228" s="14" t="s">
        <v>140</v>
      </c>
      <c r="E228" s="15">
        <v>263</v>
      </c>
      <c r="F228" s="16" t="s">
        <v>69</v>
      </c>
      <c r="G228" s="16">
        <v>340111</v>
      </c>
      <c r="H228" s="17" t="s">
        <v>141</v>
      </c>
      <c r="I228" s="16">
        <v>581283</v>
      </c>
      <c r="J228" s="17" t="s">
        <v>142</v>
      </c>
      <c r="K228" s="18">
        <v>-114.3</v>
      </c>
      <c r="L228" s="19">
        <v>49.342011460000002</v>
      </c>
      <c r="M228" s="18">
        <v>16.649118779999998</v>
      </c>
      <c r="N228" s="19">
        <v>49.34306428</v>
      </c>
      <c r="O228" s="18">
        <v>16.648563240000001</v>
      </c>
      <c r="P228" s="19">
        <v>49.340914810000001</v>
      </c>
      <c r="Q228" s="20">
        <v>16.649417159999999</v>
      </c>
      <c r="R228" s="53">
        <f t="shared" si="63"/>
        <v>0.24688688581696572</v>
      </c>
      <c r="S228" s="21">
        <f t="shared" si="61"/>
        <v>0</v>
      </c>
      <c r="T228" s="21">
        <f t="shared" si="62"/>
        <v>0</v>
      </c>
      <c r="U228" s="21">
        <f t="shared" si="64"/>
        <v>0</v>
      </c>
      <c r="W228" s="23">
        <f>SUM(R228:R231)</f>
        <v>0.99482807361757364</v>
      </c>
      <c r="X228" s="22">
        <v>0</v>
      </c>
      <c r="Y228" s="23">
        <f t="shared" si="65"/>
        <v>0.99482807361757364</v>
      </c>
      <c r="Z228" s="24" t="str">
        <f t="shared" si="66"/>
        <v xml:space="preserve"> </v>
      </c>
      <c r="AA228" s="25" t="s">
        <v>44</v>
      </c>
      <c r="AB228" s="22">
        <f t="shared" si="67"/>
        <v>1</v>
      </c>
      <c r="AC228" s="22">
        <f t="shared" si="68"/>
        <v>1</v>
      </c>
      <c r="AD228" s="22">
        <f t="shared" si="69"/>
        <v>0</v>
      </c>
      <c r="AF228" s="22">
        <f t="shared" si="70"/>
        <v>1</v>
      </c>
      <c r="AG228" s="22">
        <f t="shared" si="71"/>
        <v>1</v>
      </c>
      <c r="AH228" s="22">
        <f t="shared" si="72"/>
        <v>1</v>
      </c>
    </row>
    <row r="229" spans="1:34" s="22" customFormat="1" x14ac:dyDescent="0.25">
      <c r="A229" s="11">
        <v>145</v>
      </c>
      <c r="B229" s="12">
        <v>321</v>
      </c>
      <c r="C229" s="13" t="s">
        <v>118</v>
      </c>
      <c r="D229" s="14" t="s">
        <v>140</v>
      </c>
      <c r="E229" s="15">
        <v>264</v>
      </c>
      <c r="F229" s="16" t="s">
        <v>69</v>
      </c>
      <c r="G229" s="16">
        <v>340111</v>
      </c>
      <c r="H229" s="17" t="s">
        <v>141</v>
      </c>
      <c r="I229" s="16">
        <v>581283</v>
      </c>
      <c r="J229" s="17" t="s">
        <v>142</v>
      </c>
      <c r="K229" s="18">
        <v>-121.9</v>
      </c>
      <c r="L229" s="19">
        <v>49.339835549999997</v>
      </c>
      <c r="M229" s="18">
        <v>16.648971920000001</v>
      </c>
      <c r="N229" s="19">
        <v>49.340914810000001</v>
      </c>
      <c r="O229" s="18">
        <v>16.649417159999999</v>
      </c>
      <c r="P229" s="19">
        <v>49.338809589999997</v>
      </c>
      <c r="Q229" s="20">
        <v>16.648285319999999</v>
      </c>
      <c r="R229" s="53">
        <f t="shared" si="63"/>
        <v>0.24803744774206415</v>
      </c>
      <c r="S229" s="21">
        <f t="shared" si="61"/>
        <v>0</v>
      </c>
      <c r="T229" s="21">
        <f t="shared" si="62"/>
        <v>0</v>
      </c>
      <c r="U229" s="21">
        <f t="shared" si="64"/>
        <v>0</v>
      </c>
      <c r="Y229" s="23">
        <f t="shared" si="65"/>
        <v>0</v>
      </c>
      <c r="Z229" s="24" t="str">
        <f t="shared" si="66"/>
        <v xml:space="preserve"> </v>
      </c>
      <c r="AA229" s="25" t="s">
        <v>44</v>
      </c>
      <c r="AB229" s="22">
        <f t="shared" si="67"/>
        <v>0</v>
      </c>
      <c r="AC229" s="22">
        <f t="shared" si="68"/>
        <v>0</v>
      </c>
      <c r="AD229" s="22">
        <f t="shared" si="69"/>
        <v>0</v>
      </c>
      <c r="AF229" s="22">
        <f t="shared" si="70"/>
        <v>1</v>
      </c>
      <c r="AG229" s="22">
        <f t="shared" si="71"/>
        <v>1</v>
      </c>
      <c r="AH229" s="22">
        <f t="shared" si="72"/>
        <v>0</v>
      </c>
    </row>
    <row r="230" spans="1:34" s="22" customFormat="1" x14ac:dyDescent="0.25">
      <c r="A230" s="11">
        <v>145</v>
      </c>
      <c r="B230" s="12">
        <v>321</v>
      </c>
      <c r="C230" s="13" t="s">
        <v>118</v>
      </c>
      <c r="D230" s="14" t="s">
        <v>140</v>
      </c>
      <c r="E230" s="15">
        <v>265</v>
      </c>
      <c r="F230" s="16" t="s">
        <v>69</v>
      </c>
      <c r="G230" s="16">
        <v>110311</v>
      </c>
      <c r="H230" s="17" t="s">
        <v>143</v>
      </c>
      <c r="I230" s="16">
        <v>581283</v>
      </c>
      <c r="J230" s="17" t="s">
        <v>142</v>
      </c>
      <c r="K230" s="18">
        <v>-120</v>
      </c>
      <c r="L230" s="19">
        <v>49.337806620000002</v>
      </c>
      <c r="M230" s="18">
        <v>16.647505420000002</v>
      </c>
      <c r="N230" s="19">
        <v>49.338809589999997</v>
      </c>
      <c r="O230" s="18">
        <v>16.648285319999999</v>
      </c>
      <c r="P230" s="19">
        <v>49.33680502</v>
      </c>
      <c r="Q230" s="20">
        <v>16.646726879999999</v>
      </c>
      <c r="R230" s="53">
        <f t="shared" si="63"/>
        <v>0.24986698098896931</v>
      </c>
      <c r="S230" s="21">
        <f t="shared" ref="S230:S262" si="73">IF(ISBLANK(N231),"",ACOS(COS(RADIANS(90-N231))*COS(RADIANS(90-P230))+SIN(RADIANS(90-N231)) *SIN(RADIANS(90-P230))*COS(RADIANS(O231-Q230)))*6371)</f>
        <v>0</v>
      </c>
      <c r="T230" s="21">
        <f t="shared" si="62"/>
        <v>0</v>
      </c>
      <c r="U230" s="21">
        <f t="shared" si="64"/>
        <v>0</v>
      </c>
      <c r="Y230" s="23">
        <f t="shared" si="65"/>
        <v>0</v>
      </c>
      <c r="Z230" s="24" t="str">
        <f t="shared" si="66"/>
        <v xml:space="preserve"> </v>
      </c>
      <c r="AA230" s="25" t="s">
        <v>44</v>
      </c>
      <c r="AB230" s="22">
        <f t="shared" si="67"/>
        <v>0</v>
      </c>
      <c r="AC230" s="22">
        <f t="shared" si="68"/>
        <v>0</v>
      </c>
      <c r="AD230" s="22">
        <f t="shared" si="69"/>
        <v>0</v>
      </c>
      <c r="AF230" s="22">
        <f t="shared" si="70"/>
        <v>1</v>
      </c>
      <c r="AG230" s="22">
        <f t="shared" si="71"/>
        <v>1</v>
      </c>
      <c r="AH230" s="22">
        <f t="shared" si="72"/>
        <v>0</v>
      </c>
    </row>
    <row r="231" spans="1:34" s="22" customFormat="1" x14ac:dyDescent="0.25">
      <c r="A231" s="11">
        <v>145</v>
      </c>
      <c r="B231" s="12">
        <v>321</v>
      </c>
      <c r="C231" s="13" t="s">
        <v>118</v>
      </c>
      <c r="D231" s="14" t="s">
        <v>140</v>
      </c>
      <c r="E231" s="15">
        <v>266</v>
      </c>
      <c r="F231" s="16" t="s">
        <v>69</v>
      </c>
      <c r="G231" s="16">
        <v>340120</v>
      </c>
      <c r="H231" s="17" t="s">
        <v>144</v>
      </c>
      <c r="I231" s="16">
        <v>581283</v>
      </c>
      <c r="J231" s="17" t="s">
        <v>142</v>
      </c>
      <c r="K231" s="18">
        <v>-132.80000000000001</v>
      </c>
      <c r="L231" s="19">
        <v>49.335805280000002</v>
      </c>
      <c r="M231" s="18">
        <v>16.64595104</v>
      </c>
      <c r="N231" s="19">
        <v>49.33680502</v>
      </c>
      <c r="O231" s="18">
        <v>16.646726879999999</v>
      </c>
      <c r="P231" s="19">
        <v>49.334791580000001</v>
      </c>
      <c r="Q231" s="20">
        <v>16.645190400000001</v>
      </c>
      <c r="R231" s="53">
        <f t="shared" si="63"/>
        <v>0.25003675906957445</v>
      </c>
      <c r="S231" s="21" t="str">
        <f t="shared" si="73"/>
        <v/>
      </c>
      <c r="T231" s="21" t="str">
        <f t="shared" si="62"/>
        <v/>
      </c>
      <c r="U231" s="21" t="str">
        <f t="shared" si="64"/>
        <v/>
      </c>
      <c r="Y231" s="23">
        <f t="shared" si="65"/>
        <v>0</v>
      </c>
      <c r="Z231" s="24" t="str">
        <f t="shared" si="66"/>
        <v xml:space="preserve"> </v>
      </c>
      <c r="AA231" s="25" t="s">
        <v>44</v>
      </c>
      <c r="AB231" s="22">
        <f t="shared" si="67"/>
        <v>0</v>
      </c>
      <c r="AC231" s="22">
        <f t="shared" si="68"/>
        <v>0</v>
      </c>
      <c r="AD231" s="22">
        <f t="shared" si="69"/>
        <v>0</v>
      </c>
      <c r="AF231" s="22">
        <f t="shared" si="70"/>
        <v>1</v>
      </c>
      <c r="AG231" s="22">
        <f t="shared" si="71"/>
        <v>1</v>
      </c>
      <c r="AH231" s="22">
        <f t="shared" si="72"/>
        <v>0</v>
      </c>
    </row>
    <row r="232" spans="1:34" s="22" customFormat="1" x14ac:dyDescent="0.25">
      <c r="A232" s="11"/>
      <c r="B232" s="12"/>
      <c r="C232" s="13"/>
      <c r="D232" s="14"/>
      <c r="E232" s="15"/>
      <c r="F232" s="16"/>
      <c r="G232" s="16"/>
      <c r="H232" s="17"/>
      <c r="I232" s="16"/>
      <c r="J232" s="17"/>
      <c r="K232" s="18"/>
      <c r="L232" s="19"/>
      <c r="M232" s="18"/>
      <c r="N232" s="19"/>
      <c r="O232" s="18"/>
      <c r="P232" s="19"/>
      <c r="Q232" s="20"/>
      <c r="R232" s="53" t="str">
        <f t="shared" si="63"/>
        <v/>
      </c>
      <c r="S232" s="21">
        <f t="shared" si="73"/>
        <v>5711.7278659996427</v>
      </c>
      <c r="T232" s="21">
        <f t="shared" si="62"/>
        <v>5711.7278659996427</v>
      </c>
      <c r="U232" s="21" t="str">
        <f t="shared" si="64"/>
        <v/>
      </c>
      <c r="Y232" s="23">
        <f t="shared" si="65"/>
        <v>0</v>
      </c>
      <c r="Z232" s="24" t="str">
        <f t="shared" si="66"/>
        <v xml:space="preserve"> </v>
      </c>
      <c r="AA232" s="25"/>
      <c r="AB232" s="22">
        <f t="shared" si="67"/>
        <v>0</v>
      </c>
      <c r="AC232" s="22">
        <f t="shared" si="68"/>
        <v>0</v>
      </c>
      <c r="AD232" s="22">
        <f t="shared" si="69"/>
        <v>0</v>
      </c>
      <c r="AF232" s="22">
        <f t="shared" si="70"/>
        <v>0</v>
      </c>
      <c r="AG232" s="22">
        <f t="shared" si="71"/>
        <v>0</v>
      </c>
      <c r="AH232" s="22">
        <f t="shared" si="72"/>
        <v>0</v>
      </c>
    </row>
    <row r="233" spans="1:34" s="22" customFormat="1" x14ac:dyDescent="0.25">
      <c r="A233" s="11">
        <v>146</v>
      </c>
      <c r="B233" s="12">
        <v>322</v>
      </c>
      <c r="C233" s="13" t="s">
        <v>118</v>
      </c>
      <c r="D233" s="14" t="s">
        <v>145</v>
      </c>
      <c r="E233" s="15">
        <v>267</v>
      </c>
      <c r="F233" s="16" t="s">
        <v>69</v>
      </c>
      <c r="G233" s="16">
        <v>340120</v>
      </c>
      <c r="H233" s="17" t="s">
        <v>144</v>
      </c>
      <c r="I233" s="16">
        <v>581283</v>
      </c>
      <c r="J233" s="17" t="s">
        <v>142</v>
      </c>
      <c r="K233" s="18">
        <v>-131.69999999999999</v>
      </c>
      <c r="L233" s="19">
        <v>49.333732589999997</v>
      </c>
      <c r="M233" s="18">
        <v>16.644648369999999</v>
      </c>
      <c r="N233" s="19">
        <v>49.334791580000001</v>
      </c>
      <c r="O233" s="18">
        <v>16.645190400000001</v>
      </c>
      <c r="P233" s="19">
        <v>49.332643990000001</v>
      </c>
      <c r="Q233" s="20">
        <v>16.64417736</v>
      </c>
      <c r="R233" s="53">
        <f t="shared" si="63"/>
        <v>0.24982856344837256</v>
      </c>
      <c r="S233" s="21">
        <f t="shared" si="73"/>
        <v>0</v>
      </c>
      <c r="T233" s="21">
        <f t="shared" si="62"/>
        <v>0</v>
      </c>
      <c r="U233" s="21">
        <f t="shared" si="64"/>
        <v>0</v>
      </c>
      <c r="W233" s="23">
        <f>SUM(R233:R236)</f>
        <v>0.99941808111737607</v>
      </c>
      <c r="X233" s="22">
        <v>0</v>
      </c>
      <c r="Y233" s="23">
        <f t="shared" si="65"/>
        <v>0.99941808111737607</v>
      </c>
      <c r="Z233" s="24" t="str">
        <f t="shared" si="66"/>
        <v xml:space="preserve"> </v>
      </c>
      <c r="AA233" s="25" t="s">
        <v>44</v>
      </c>
      <c r="AB233" s="22">
        <f t="shared" si="67"/>
        <v>1</v>
      </c>
      <c r="AC233" s="22">
        <f t="shared" si="68"/>
        <v>1</v>
      </c>
      <c r="AD233" s="22">
        <f t="shared" si="69"/>
        <v>0</v>
      </c>
      <c r="AF233" s="22">
        <f t="shared" si="70"/>
        <v>1</v>
      </c>
      <c r="AG233" s="22">
        <f t="shared" si="71"/>
        <v>1</v>
      </c>
      <c r="AH233" s="22">
        <f t="shared" si="72"/>
        <v>1</v>
      </c>
    </row>
    <row r="234" spans="1:34" s="22" customFormat="1" x14ac:dyDescent="0.25">
      <c r="A234" s="11">
        <v>146</v>
      </c>
      <c r="B234" s="12">
        <v>322</v>
      </c>
      <c r="C234" s="13" t="s">
        <v>118</v>
      </c>
      <c r="D234" s="14" t="s">
        <v>145</v>
      </c>
      <c r="E234" s="15">
        <v>268</v>
      </c>
      <c r="F234" s="16" t="s">
        <v>69</v>
      </c>
      <c r="G234" s="16">
        <v>340120</v>
      </c>
      <c r="H234" s="17" t="s">
        <v>144</v>
      </c>
      <c r="I234" s="16">
        <v>581283</v>
      </c>
      <c r="J234" s="17" t="s">
        <v>142</v>
      </c>
      <c r="K234" s="18">
        <v>-124.7</v>
      </c>
      <c r="L234" s="19">
        <v>49.331562060000003</v>
      </c>
      <c r="M234" s="18">
        <v>16.643722180000001</v>
      </c>
      <c r="N234" s="19">
        <v>49.332643990000001</v>
      </c>
      <c r="O234" s="18">
        <v>16.64417736</v>
      </c>
      <c r="P234" s="19">
        <v>49.330475999999997</v>
      </c>
      <c r="Q234" s="20">
        <v>16.64326548</v>
      </c>
      <c r="R234" s="53">
        <f t="shared" si="63"/>
        <v>0.24996162887044204</v>
      </c>
      <c r="S234" s="21">
        <f t="shared" si="73"/>
        <v>0</v>
      </c>
      <c r="T234" s="21">
        <f t="shared" si="62"/>
        <v>0</v>
      </c>
      <c r="U234" s="21">
        <f t="shared" si="64"/>
        <v>0</v>
      </c>
      <c r="Y234" s="23">
        <f t="shared" si="65"/>
        <v>0</v>
      </c>
      <c r="Z234" s="24" t="str">
        <f t="shared" si="66"/>
        <v xml:space="preserve"> </v>
      </c>
      <c r="AA234" s="25" t="s">
        <v>44</v>
      </c>
      <c r="AB234" s="22">
        <f t="shared" si="67"/>
        <v>0</v>
      </c>
      <c r="AC234" s="22">
        <f t="shared" si="68"/>
        <v>0</v>
      </c>
      <c r="AD234" s="22">
        <f t="shared" si="69"/>
        <v>0</v>
      </c>
      <c r="AF234" s="22">
        <f t="shared" si="70"/>
        <v>1</v>
      </c>
      <c r="AG234" s="22">
        <f t="shared" si="71"/>
        <v>1</v>
      </c>
      <c r="AH234" s="22">
        <f t="shared" si="72"/>
        <v>0</v>
      </c>
    </row>
    <row r="235" spans="1:34" s="22" customFormat="1" x14ac:dyDescent="0.25">
      <c r="A235" s="11">
        <v>146</v>
      </c>
      <c r="B235" s="12">
        <v>322</v>
      </c>
      <c r="C235" s="13" t="s">
        <v>118</v>
      </c>
      <c r="D235" s="14" t="s">
        <v>145</v>
      </c>
      <c r="E235" s="15">
        <v>269</v>
      </c>
      <c r="F235" s="16" t="s">
        <v>69</v>
      </c>
      <c r="G235" s="16">
        <v>340120</v>
      </c>
      <c r="H235" s="17" t="s">
        <v>144</v>
      </c>
      <c r="I235" s="16">
        <v>581283</v>
      </c>
      <c r="J235" s="17" t="s">
        <v>142</v>
      </c>
      <c r="K235" s="18">
        <v>-124.7</v>
      </c>
      <c r="L235" s="19">
        <v>49.32934083</v>
      </c>
      <c r="M235" s="18">
        <v>16.64279698</v>
      </c>
      <c r="N235" s="19">
        <v>49.330475999999997</v>
      </c>
      <c r="O235" s="18">
        <v>16.64326548</v>
      </c>
      <c r="P235" s="19">
        <v>49.32829701</v>
      </c>
      <c r="Q235" s="20">
        <v>16.642404719999998</v>
      </c>
      <c r="R235" s="53">
        <f t="shared" si="63"/>
        <v>0.25019302173942548</v>
      </c>
      <c r="S235" s="21">
        <f t="shared" si="73"/>
        <v>0</v>
      </c>
      <c r="T235" s="21">
        <f t="shared" ref="T235:T290" si="74">IF(ISERR(S235),0,S235)</f>
        <v>0</v>
      </c>
      <c r="U235" s="21">
        <f t="shared" si="64"/>
        <v>0</v>
      </c>
      <c r="Y235" s="23">
        <f t="shared" si="65"/>
        <v>0</v>
      </c>
      <c r="Z235" s="24" t="str">
        <f t="shared" si="66"/>
        <v xml:space="preserve"> </v>
      </c>
      <c r="AA235" s="25" t="s">
        <v>44</v>
      </c>
      <c r="AB235" s="22">
        <f t="shared" si="67"/>
        <v>0</v>
      </c>
      <c r="AC235" s="22">
        <f t="shared" si="68"/>
        <v>0</v>
      </c>
      <c r="AD235" s="22">
        <f t="shared" si="69"/>
        <v>0</v>
      </c>
      <c r="AF235" s="22">
        <f t="shared" si="70"/>
        <v>1</v>
      </c>
      <c r="AG235" s="22">
        <f t="shared" si="71"/>
        <v>1</v>
      </c>
      <c r="AH235" s="22">
        <f t="shared" si="72"/>
        <v>0</v>
      </c>
    </row>
    <row r="236" spans="1:34" s="22" customFormat="1" x14ac:dyDescent="0.25">
      <c r="A236" s="11">
        <v>146</v>
      </c>
      <c r="B236" s="12">
        <v>322</v>
      </c>
      <c r="C236" s="13" t="s">
        <v>118</v>
      </c>
      <c r="D236" s="14" t="s">
        <v>145</v>
      </c>
      <c r="E236" s="15">
        <v>270</v>
      </c>
      <c r="F236" s="16" t="s">
        <v>69</v>
      </c>
      <c r="G236" s="16">
        <v>340120</v>
      </c>
      <c r="H236" s="17" t="s">
        <v>144</v>
      </c>
      <c r="I236" s="16">
        <v>581283</v>
      </c>
      <c r="J236" s="17" t="s">
        <v>142</v>
      </c>
      <c r="K236" s="18">
        <v>-122.4</v>
      </c>
      <c r="L236" s="19">
        <v>49.327551030000002</v>
      </c>
      <c r="M236" s="18">
        <v>16.642413380000001</v>
      </c>
      <c r="N236" s="19">
        <v>49.32829701</v>
      </c>
      <c r="O236" s="18">
        <v>16.642404719999998</v>
      </c>
      <c r="P236" s="19">
        <v>49.326095629999998</v>
      </c>
      <c r="Q236" s="20">
        <v>16.641743040000001</v>
      </c>
      <c r="R236" s="53">
        <f t="shared" ref="R236:R291" si="75">IF(ISBLANK(N236),"",ACOS(COS(RADIANS(90-N236))*COS(RADIANS(90-P236))+SIN(RADIANS(90-N236)) *SIN(RADIANS(90-P236))*COS(RADIANS(O236-Q236)))*6371)</f>
        <v>0.24943486705913598</v>
      </c>
      <c r="S236" s="21" t="e">
        <f>IF(ISBLANK(#REF!),"",ACOS(COS(RADIANS(90-#REF!))*COS(RADIANS(90-P236))+SIN(RADIANS(90-#REF!)) *SIN(RADIANS(90-P236))*COS(RADIANS(#REF!-Q236)))*6371)</f>
        <v>#REF!</v>
      </c>
      <c r="T236" s="21">
        <f t="shared" si="74"/>
        <v>0</v>
      </c>
      <c r="U236" s="21">
        <f t="shared" ref="U236:U291" si="76">(IF(R236="","",T236))</f>
        <v>0</v>
      </c>
      <c r="Y236" s="23">
        <f t="shared" ref="Y236:Y291" si="77">+W236+X236</f>
        <v>0</v>
      </c>
      <c r="Z236" s="24" t="str">
        <f t="shared" ref="Z236:Z291" si="78">IF(+Y236&gt;4,"!!!!!!"," ")</f>
        <v xml:space="preserve"> </v>
      </c>
      <c r="AA236" s="25" t="s">
        <v>44</v>
      </c>
      <c r="AB236" s="22">
        <f t="shared" ref="AB236:AB291" si="79">IF(Y236=0,0,1)</f>
        <v>0</v>
      </c>
      <c r="AC236" s="22">
        <f t="shared" ref="AC236:AC291" si="80">IF(AA236="Správa Železnic",1*AB236,0)</f>
        <v>0</v>
      </c>
      <c r="AD236" s="22">
        <f t="shared" ref="AD236:AD291" si="81">IF(AA236="Podnikatelské subjekty",1*AB236,0)</f>
        <v>0</v>
      </c>
      <c r="AF236" s="22">
        <f t="shared" ref="AF236:AF291" si="82">IF(C236="Česká Třebová - Brno",1,0)</f>
        <v>1</v>
      </c>
      <c r="AG236" s="22">
        <f t="shared" ref="AG236:AG291" si="83">IF(AA236="Správa Železnic",1,0)</f>
        <v>1</v>
      </c>
      <c r="AH236" s="22">
        <f t="shared" ref="AH236:AH291" si="84">+AF236*AG236*AB236</f>
        <v>0</v>
      </c>
    </row>
    <row r="237" spans="1:34" s="22" customFormat="1" x14ac:dyDescent="0.25">
      <c r="A237" s="11"/>
      <c r="B237" s="12"/>
      <c r="C237" s="13"/>
      <c r="D237" s="14"/>
      <c r="E237" s="15"/>
      <c r="F237" s="16"/>
      <c r="G237" s="16"/>
      <c r="H237" s="17"/>
      <c r="I237" s="16"/>
      <c r="J237" s="17"/>
      <c r="K237" s="18"/>
      <c r="L237" s="19"/>
      <c r="M237" s="18"/>
      <c r="N237" s="19"/>
      <c r="O237" s="18"/>
      <c r="P237" s="19"/>
      <c r="Q237" s="20"/>
      <c r="R237" s="53" t="str">
        <f t="shared" si="75"/>
        <v/>
      </c>
      <c r="S237" s="21">
        <f t="shared" si="73"/>
        <v>5706.873200146917</v>
      </c>
      <c r="T237" s="21">
        <f t="shared" si="74"/>
        <v>5706.873200146917</v>
      </c>
      <c r="U237" s="21" t="str">
        <f t="shared" si="76"/>
        <v/>
      </c>
      <c r="Y237" s="23">
        <f t="shared" si="77"/>
        <v>0</v>
      </c>
      <c r="Z237" s="24" t="str">
        <f t="shared" si="78"/>
        <v xml:space="preserve"> </v>
      </c>
      <c r="AA237" s="25"/>
      <c r="AB237" s="22">
        <f t="shared" si="79"/>
        <v>0</v>
      </c>
      <c r="AC237" s="22">
        <f t="shared" si="80"/>
        <v>0</v>
      </c>
      <c r="AD237" s="22">
        <f t="shared" si="81"/>
        <v>0</v>
      </c>
      <c r="AF237" s="22">
        <f t="shared" si="82"/>
        <v>0</v>
      </c>
      <c r="AG237" s="22">
        <f t="shared" si="83"/>
        <v>0</v>
      </c>
      <c r="AH237" s="22">
        <f t="shared" si="84"/>
        <v>0</v>
      </c>
    </row>
    <row r="238" spans="1:34" s="22" customFormat="1" x14ac:dyDescent="0.25">
      <c r="A238" s="11">
        <v>148</v>
      </c>
      <c r="B238" s="12">
        <v>328</v>
      </c>
      <c r="C238" s="13" t="s">
        <v>118</v>
      </c>
      <c r="D238" s="14" t="s">
        <v>146</v>
      </c>
      <c r="E238" s="15">
        <v>274</v>
      </c>
      <c r="F238" s="16" t="s">
        <v>69</v>
      </c>
      <c r="G238" s="16">
        <v>4553</v>
      </c>
      <c r="H238" s="17" t="s">
        <v>147</v>
      </c>
      <c r="I238" s="16">
        <v>582824</v>
      </c>
      <c r="J238" s="17" t="s">
        <v>147</v>
      </c>
      <c r="K238" s="18">
        <v>-117.2</v>
      </c>
      <c r="L238" s="19">
        <v>49.279231559999999</v>
      </c>
      <c r="M238" s="18">
        <v>16.67464682</v>
      </c>
      <c r="N238" s="19">
        <v>49.280330229999997</v>
      </c>
      <c r="O238" s="18">
        <v>16.674433199999999</v>
      </c>
      <c r="P238" s="19">
        <v>49.27812789</v>
      </c>
      <c r="Q238" s="20">
        <v>16.674474960000001</v>
      </c>
      <c r="R238" s="53">
        <f t="shared" si="75"/>
        <v>0.24490776977882711</v>
      </c>
      <c r="S238" s="21">
        <f t="shared" si="73"/>
        <v>0</v>
      </c>
      <c r="T238" s="21">
        <f t="shared" si="74"/>
        <v>0</v>
      </c>
      <c r="U238" s="21">
        <f t="shared" si="76"/>
        <v>0</v>
      </c>
      <c r="W238" s="23">
        <f>SUM(R238:R240)</f>
        <v>0.73930213448971394</v>
      </c>
      <c r="X238" s="22">
        <v>0</v>
      </c>
      <c r="Y238" s="23">
        <f t="shared" si="77"/>
        <v>0.73930213448971394</v>
      </c>
      <c r="Z238" s="24" t="str">
        <f t="shared" si="78"/>
        <v xml:space="preserve"> </v>
      </c>
      <c r="AA238" s="25" t="s">
        <v>44</v>
      </c>
      <c r="AB238" s="22">
        <f t="shared" si="79"/>
        <v>1</v>
      </c>
      <c r="AC238" s="22">
        <f t="shared" si="80"/>
        <v>1</v>
      </c>
      <c r="AD238" s="22">
        <f t="shared" si="81"/>
        <v>0</v>
      </c>
      <c r="AF238" s="22">
        <f t="shared" si="82"/>
        <v>1</v>
      </c>
      <c r="AG238" s="22">
        <f t="shared" si="83"/>
        <v>1</v>
      </c>
      <c r="AH238" s="22">
        <f t="shared" si="84"/>
        <v>1</v>
      </c>
    </row>
    <row r="239" spans="1:34" s="22" customFormat="1" x14ac:dyDescent="0.25">
      <c r="A239" s="11">
        <v>148</v>
      </c>
      <c r="B239" s="12">
        <v>328</v>
      </c>
      <c r="C239" s="13" t="s">
        <v>118</v>
      </c>
      <c r="D239" s="14" t="s">
        <v>146</v>
      </c>
      <c r="E239" s="15">
        <v>275</v>
      </c>
      <c r="F239" s="16" t="s">
        <v>69</v>
      </c>
      <c r="G239" s="16">
        <v>698</v>
      </c>
      <c r="H239" s="17" t="s">
        <v>146</v>
      </c>
      <c r="I239" s="16">
        <v>582794</v>
      </c>
      <c r="J239" s="17" t="s">
        <v>146</v>
      </c>
      <c r="K239" s="18">
        <v>-120.9</v>
      </c>
      <c r="L239" s="19">
        <v>49.277172270000001</v>
      </c>
      <c r="M239" s="18">
        <v>16.67360395</v>
      </c>
      <c r="N239" s="19">
        <v>49.27812789</v>
      </c>
      <c r="O239" s="18">
        <v>16.674474960000001</v>
      </c>
      <c r="P239" s="19">
        <v>49.27636347</v>
      </c>
      <c r="Q239" s="20">
        <v>16.672446000000001</v>
      </c>
      <c r="R239" s="53">
        <f t="shared" si="75"/>
        <v>0.24526835093353894</v>
      </c>
      <c r="S239" s="21">
        <f t="shared" si="73"/>
        <v>0</v>
      </c>
      <c r="T239" s="21">
        <f t="shared" si="74"/>
        <v>0</v>
      </c>
      <c r="U239" s="21">
        <f t="shared" si="76"/>
        <v>0</v>
      </c>
      <c r="Y239" s="23">
        <f t="shared" si="77"/>
        <v>0</v>
      </c>
      <c r="Z239" s="24" t="str">
        <f t="shared" si="78"/>
        <v xml:space="preserve"> </v>
      </c>
      <c r="AA239" s="25" t="s">
        <v>44</v>
      </c>
      <c r="AB239" s="22">
        <f t="shared" si="79"/>
        <v>0</v>
      </c>
      <c r="AC239" s="22">
        <f t="shared" si="80"/>
        <v>0</v>
      </c>
      <c r="AD239" s="22">
        <f t="shared" si="81"/>
        <v>0</v>
      </c>
      <c r="AF239" s="22">
        <f t="shared" si="82"/>
        <v>1</v>
      </c>
      <c r="AG239" s="22">
        <f t="shared" si="83"/>
        <v>1</v>
      </c>
      <c r="AH239" s="22">
        <f t="shared" si="84"/>
        <v>0</v>
      </c>
    </row>
    <row r="240" spans="1:34" s="22" customFormat="1" x14ac:dyDescent="0.25">
      <c r="A240" s="11">
        <v>148</v>
      </c>
      <c r="B240" s="12">
        <v>328</v>
      </c>
      <c r="C240" s="13" t="s">
        <v>118</v>
      </c>
      <c r="D240" s="14" t="s">
        <v>146</v>
      </c>
      <c r="E240" s="15">
        <v>276</v>
      </c>
      <c r="F240" s="16" t="s">
        <v>69</v>
      </c>
      <c r="G240" s="16">
        <v>698</v>
      </c>
      <c r="H240" s="17" t="s">
        <v>146</v>
      </c>
      <c r="I240" s="16">
        <v>582794</v>
      </c>
      <c r="J240" s="17" t="s">
        <v>146</v>
      </c>
      <c r="K240" s="18">
        <v>-122.7</v>
      </c>
      <c r="L240" s="19">
        <v>49.27570927</v>
      </c>
      <c r="M240" s="18">
        <v>16.67105355</v>
      </c>
      <c r="N240" s="19">
        <v>49.27636347</v>
      </c>
      <c r="O240" s="18">
        <v>16.672446000000001</v>
      </c>
      <c r="P240" s="19">
        <v>49.275031749999997</v>
      </c>
      <c r="Q240" s="20">
        <v>16.669684440000001</v>
      </c>
      <c r="R240" s="53">
        <f t="shared" si="75"/>
        <v>0.24912601377734789</v>
      </c>
      <c r="S240" s="21" t="str">
        <f t="shared" si="73"/>
        <v/>
      </c>
      <c r="T240" s="21" t="str">
        <f t="shared" si="74"/>
        <v/>
      </c>
      <c r="U240" s="21" t="str">
        <f t="shared" si="76"/>
        <v/>
      </c>
      <c r="Y240" s="23">
        <f t="shared" si="77"/>
        <v>0</v>
      </c>
      <c r="Z240" s="24" t="str">
        <f t="shared" si="78"/>
        <v xml:space="preserve"> </v>
      </c>
      <c r="AA240" s="25" t="s">
        <v>44</v>
      </c>
      <c r="AB240" s="22">
        <f t="shared" si="79"/>
        <v>0</v>
      </c>
      <c r="AC240" s="22">
        <f t="shared" si="80"/>
        <v>0</v>
      </c>
      <c r="AD240" s="22">
        <f t="shared" si="81"/>
        <v>0</v>
      </c>
      <c r="AF240" s="22">
        <f t="shared" si="82"/>
        <v>1</v>
      </c>
      <c r="AG240" s="22">
        <f t="shared" si="83"/>
        <v>1</v>
      </c>
      <c r="AH240" s="22">
        <f t="shared" si="84"/>
        <v>0</v>
      </c>
    </row>
    <row r="241" spans="1:34" s="22" customFormat="1" x14ac:dyDescent="0.25">
      <c r="A241" s="11"/>
      <c r="B241" s="12"/>
      <c r="C241" s="13"/>
      <c r="D241" s="14"/>
      <c r="E241" s="15"/>
      <c r="F241" s="16"/>
      <c r="G241" s="16"/>
      <c r="H241" s="17"/>
      <c r="I241" s="16"/>
      <c r="J241" s="17"/>
      <c r="K241" s="18"/>
      <c r="L241" s="19"/>
      <c r="M241" s="18"/>
      <c r="N241" s="19"/>
      <c r="O241" s="18"/>
      <c r="P241" s="19"/>
      <c r="Q241" s="20"/>
      <c r="R241" s="53" t="str">
        <f t="shared" si="75"/>
        <v/>
      </c>
      <c r="S241" s="21">
        <f t="shared" si="73"/>
        <v>5706.1986634411669</v>
      </c>
      <c r="T241" s="21">
        <f t="shared" si="74"/>
        <v>5706.1986634411669</v>
      </c>
      <c r="U241" s="21" t="str">
        <f t="shared" si="76"/>
        <v/>
      </c>
      <c r="Y241" s="23">
        <f t="shared" si="77"/>
        <v>0</v>
      </c>
      <c r="Z241" s="24" t="str">
        <f t="shared" si="78"/>
        <v xml:space="preserve"> </v>
      </c>
      <c r="AA241" s="25"/>
      <c r="AB241" s="22">
        <f t="shared" si="79"/>
        <v>0</v>
      </c>
      <c r="AC241" s="22">
        <f t="shared" si="80"/>
        <v>0</v>
      </c>
      <c r="AD241" s="22">
        <f t="shared" si="81"/>
        <v>0</v>
      </c>
      <c r="AF241" s="22">
        <f t="shared" si="82"/>
        <v>0</v>
      </c>
      <c r="AG241" s="22">
        <f t="shared" si="83"/>
        <v>0</v>
      </c>
      <c r="AH241" s="22">
        <f t="shared" si="84"/>
        <v>0</v>
      </c>
    </row>
    <row r="242" spans="1:34" s="22" customFormat="1" x14ac:dyDescent="0.25">
      <c r="A242" s="11">
        <v>149</v>
      </c>
      <c r="B242" s="12">
        <v>329</v>
      </c>
      <c r="C242" s="13" t="s">
        <v>118</v>
      </c>
      <c r="D242" s="14" t="s">
        <v>148</v>
      </c>
      <c r="E242" s="15">
        <v>277</v>
      </c>
      <c r="F242" s="16" t="s">
        <v>69</v>
      </c>
      <c r="G242" s="16">
        <v>698</v>
      </c>
      <c r="H242" s="17" t="s">
        <v>146</v>
      </c>
      <c r="I242" s="16">
        <v>582794</v>
      </c>
      <c r="J242" s="17" t="s">
        <v>146</v>
      </c>
      <c r="K242" s="18">
        <v>-122.6</v>
      </c>
      <c r="L242" s="19">
        <v>49.274120850000003</v>
      </c>
      <c r="M242" s="18">
        <v>16.668703170000001</v>
      </c>
      <c r="N242" s="19">
        <v>49.275031749999997</v>
      </c>
      <c r="O242" s="18">
        <v>16.669684440000001</v>
      </c>
      <c r="P242" s="19">
        <v>49.273141799999998</v>
      </c>
      <c r="Q242" s="20">
        <v>16.6678578</v>
      </c>
      <c r="R242" s="53">
        <f t="shared" si="75"/>
        <v>0.24844638218075477</v>
      </c>
      <c r="S242" s="21">
        <f t="shared" si="73"/>
        <v>0</v>
      </c>
      <c r="T242" s="21">
        <f t="shared" si="74"/>
        <v>0</v>
      </c>
      <c r="U242" s="21">
        <f t="shared" si="76"/>
        <v>0</v>
      </c>
      <c r="W242" s="23">
        <f>SUM(R242:R246)</f>
        <v>1.2441815086688093</v>
      </c>
      <c r="X242" s="22">
        <v>0</v>
      </c>
      <c r="Y242" s="23">
        <f t="shared" si="77"/>
        <v>1.2441815086688093</v>
      </c>
      <c r="Z242" s="24" t="str">
        <f t="shared" si="78"/>
        <v xml:space="preserve"> </v>
      </c>
      <c r="AA242" s="25" t="s">
        <v>44</v>
      </c>
      <c r="AB242" s="22">
        <f t="shared" si="79"/>
        <v>1</v>
      </c>
      <c r="AC242" s="22">
        <f t="shared" si="80"/>
        <v>1</v>
      </c>
      <c r="AD242" s="22">
        <f t="shared" si="81"/>
        <v>0</v>
      </c>
      <c r="AF242" s="22">
        <f t="shared" si="82"/>
        <v>1</v>
      </c>
      <c r="AG242" s="22">
        <f t="shared" si="83"/>
        <v>1</v>
      </c>
      <c r="AH242" s="22">
        <f t="shared" si="84"/>
        <v>1</v>
      </c>
    </row>
    <row r="243" spans="1:34" s="22" customFormat="1" x14ac:dyDescent="0.25">
      <c r="A243" s="11">
        <v>149</v>
      </c>
      <c r="B243" s="12">
        <v>329</v>
      </c>
      <c r="C243" s="13" t="s">
        <v>118</v>
      </c>
      <c r="D243" s="14" t="s">
        <v>148</v>
      </c>
      <c r="E243" s="15">
        <v>278</v>
      </c>
      <c r="F243" s="16" t="s">
        <v>69</v>
      </c>
      <c r="G243" s="16">
        <v>698</v>
      </c>
      <c r="H243" s="17" t="s">
        <v>146</v>
      </c>
      <c r="I243" s="16">
        <v>582794</v>
      </c>
      <c r="J243" s="17" t="s">
        <v>146</v>
      </c>
      <c r="K243" s="18">
        <v>-118.4</v>
      </c>
      <c r="L243" s="19">
        <v>49.272145309999999</v>
      </c>
      <c r="M243" s="18">
        <v>16.667060729999999</v>
      </c>
      <c r="N243" s="19">
        <v>49.273141799999998</v>
      </c>
      <c r="O243" s="18">
        <v>16.6678578</v>
      </c>
      <c r="P243" s="19">
        <v>49.271149710000003</v>
      </c>
      <c r="Q243" s="20">
        <v>16.666264439999999</v>
      </c>
      <c r="R243" s="53">
        <f t="shared" si="75"/>
        <v>0.24986025383712041</v>
      </c>
      <c r="S243" s="21">
        <f t="shared" si="73"/>
        <v>0</v>
      </c>
      <c r="T243" s="21">
        <f t="shared" si="74"/>
        <v>0</v>
      </c>
      <c r="U243" s="21">
        <f t="shared" si="76"/>
        <v>0</v>
      </c>
      <c r="Y243" s="23">
        <f t="shared" si="77"/>
        <v>0</v>
      </c>
      <c r="Z243" s="24" t="str">
        <f t="shared" si="78"/>
        <v xml:space="preserve"> </v>
      </c>
      <c r="AA243" s="25" t="s">
        <v>44</v>
      </c>
      <c r="AB243" s="22">
        <f t="shared" si="79"/>
        <v>0</v>
      </c>
      <c r="AC243" s="22">
        <f t="shared" si="80"/>
        <v>0</v>
      </c>
      <c r="AD243" s="22">
        <f t="shared" si="81"/>
        <v>0</v>
      </c>
      <c r="AF243" s="22">
        <f t="shared" si="82"/>
        <v>1</v>
      </c>
      <c r="AG243" s="22">
        <f t="shared" si="83"/>
        <v>1</v>
      </c>
      <c r="AH243" s="22">
        <f t="shared" si="84"/>
        <v>0</v>
      </c>
    </row>
    <row r="244" spans="1:34" s="22" customFormat="1" x14ac:dyDescent="0.25">
      <c r="A244" s="11">
        <v>149</v>
      </c>
      <c r="B244" s="12">
        <v>329</v>
      </c>
      <c r="C244" s="13" t="s">
        <v>118</v>
      </c>
      <c r="D244" s="14" t="s">
        <v>148</v>
      </c>
      <c r="E244" s="15">
        <v>279</v>
      </c>
      <c r="F244" s="16" t="s">
        <v>69</v>
      </c>
      <c r="G244" s="16">
        <v>4553</v>
      </c>
      <c r="H244" s="17" t="s">
        <v>147</v>
      </c>
      <c r="I244" s="16">
        <v>582824</v>
      </c>
      <c r="J244" s="17" t="s">
        <v>147</v>
      </c>
      <c r="K244" s="18">
        <v>-121</v>
      </c>
      <c r="L244" s="19">
        <v>49.270153430000001</v>
      </c>
      <c r="M244" s="18">
        <v>16.665467589999999</v>
      </c>
      <c r="N244" s="19">
        <v>49.271149710000003</v>
      </c>
      <c r="O244" s="18">
        <v>16.666264439999999</v>
      </c>
      <c r="P244" s="19">
        <v>49.269157669999998</v>
      </c>
      <c r="Q244" s="20">
        <v>16.664671080000002</v>
      </c>
      <c r="R244" s="53">
        <f t="shared" si="75"/>
        <v>0.2498574943900902</v>
      </c>
      <c r="S244" s="21">
        <f t="shared" si="73"/>
        <v>0</v>
      </c>
      <c r="T244" s="21">
        <f t="shared" si="74"/>
        <v>0</v>
      </c>
      <c r="U244" s="21">
        <f t="shared" si="76"/>
        <v>0</v>
      </c>
      <c r="Y244" s="23">
        <f t="shared" si="77"/>
        <v>0</v>
      </c>
      <c r="Z244" s="24" t="str">
        <f t="shared" si="78"/>
        <v xml:space="preserve"> </v>
      </c>
      <c r="AA244" s="25" t="s">
        <v>44</v>
      </c>
      <c r="AB244" s="22">
        <f t="shared" si="79"/>
        <v>0</v>
      </c>
      <c r="AC244" s="22">
        <f t="shared" si="80"/>
        <v>0</v>
      </c>
      <c r="AD244" s="22">
        <f t="shared" si="81"/>
        <v>0</v>
      </c>
      <c r="AF244" s="22">
        <f t="shared" si="82"/>
        <v>1</v>
      </c>
      <c r="AG244" s="22">
        <f t="shared" si="83"/>
        <v>1</v>
      </c>
      <c r="AH244" s="22">
        <f t="shared" si="84"/>
        <v>0</v>
      </c>
    </row>
    <row r="245" spans="1:34" s="22" customFormat="1" x14ac:dyDescent="0.25">
      <c r="A245" s="11">
        <v>149</v>
      </c>
      <c r="B245" s="12">
        <v>329</v>
      </c>
      <c r="C245" s="13" t="s">
        <v>118</v>
      </c>
      <c r="D245" s="14" t="s">
        <v>148</v>
      </c>
      <c r="E245" s="15">
        <v>280</v>
      </c>
      <c r="F245" s="16" t="s">
        <v>69</v>
      </c>
      <c r="G245" s="16">
        <v>4553</v>
      </c>
      <c r="H245" s="17" t="s">
        <v>147</v>
      </c>
      <c r="I245" s="16">
        <v>582824</v>
      </c>
      <c r="J245" s="17" t="s">
        <v>147</v>
      </c>
      <c r="K245" s="18">
        <v>-127.4</v>
      </c>
      <c r="L245" s="19">
        <v>49.268131019999998</v>
      </c>
      <c r="M245" s="18">
        <v>16.664006740000001</v>
      </c>
      <c r="N245" s="19">
        <v>49.269157669999998</v>
      </c>
      <c r="O245" s="18">
        <v>16.664671080000002</v>
      </c>
      <c r="P245" s="19">
        <v>49.267048080000002</v>
      </c>
      <c r="Q245" s="20">
        <v>16.663622759999999</v>
      </c>
      <c r="R245" s="53">
        <f t="shared" si="75"/>
        <v>0.24659951213230169</v>
      </c>
      <c r="S245" s="21">
        <f t="shared" si="73"/>
        <v>0</v>
      </c>
      <c r="T245" s="21">
        <f t="shared" si="74"/>
        <v>0</v>
      </c>
      <c r="U245" s="21">
        <f t="shared" si="76"/>
        <v>0</v>
      </c>
      <c r="Y245" s="23">
        <f t="shared" si="77"/>
        <v>0</v>
      </c>
      <c r="Z245" s="24" t="str">
        <f t="shared" si="78"/>
        <v xml:space="preserve"> </v>
      </c>
      <c r="AA245" s="25" t="s">
        <v>44</v>
      </c>
      <c r="AB245" s="22">
        <f t="shared" si="79"/>
        <v>0</v>
      </c>
      <c r="AC245" s="22">
        <f t="shared" si="80"/>
        <v>0</v>
      </c>
      <c r="AD245" s="22">
        <f t="shared" si="81"/>
        <v>0</v>
      </c>
      <c r="AF245" s="22">
        <f t="shared" si="82"/>
        <v>1</v>
      </c>
      <c r="AG245" s="22">
        <f t="shared" si="83"/>
        <v>1</v>
      </c>
      <c r="AH245" s="22">
        <f t="shared" si="84"/>
        <v>0</v>
      </c>
    </row>
    <row r="246" spans="1:34" s="22" customFormat="1" x14ac:dyDescent="0.25">
      <c r="A246" s="11">
        <v>149</v>
      </c>
      <c r="B246" s="12">
        <v>329</v>
      </c>
      <c r="C246" s="13" t="s">
        <v>118</v>
      </c>
      <c r="D246" s="14" t="s">
        <v>148</v>
      </c>
      <c r="E246" s="15">
        <v>281</v>
      </c>
      <c r="F246" s="16" t="s">
        <v>69</v>
      </c>
      <c r="G246" s="16">
        <v>4553</v>
      </c>
      <c r="H246" s="17" t="s">
        <v>147</v>
      </c>
      <c r="I246" s="16">
        <v>582824</v>
      </c>
      <c r="J246" s="17" t="s">
        <v>147</v>
      </c>
      <c r="K246" s="18">
        <v>-123.5</v>
      </c>
      <c r="L246" s="19">
        <v>49.265929980000003</v>
      </c>
      <c r="M246" s="18">
        <v>16.663442660000001</v>
      </c>
      <c r="N246" s="19">
        <v>49.267048080000002</v>
      </c>
      <c r="O246" s="18">
        <v>16.663622759999999</v>
      </c>
      <c r="P246" s="19">
        <v>49.264829990000003</v>
      </c>
      <c r="Q246" s="20">
        <v>16.663111199999999</v>
      </c>
      <c r="R246" s="53">
        <f t="shared" si="75"/>
        <v>0.24941786612854222</v>
      </c>
      <c r="S246" s="21" t="str">
        <f t="shared" si="73"/>
        <v/>
      </c>
      <c r="T246" s="21" t="str">
        <f t="shared" si="74"/>
        <v/>
      </c>
      <c r="U246" s="21" t="str">
        <f t="shared" si="76"/>
        <v/>
      </c>
      <c r="Y246" s="23">
        <f t="shared" si="77"/>
        <v>0</v>
      </c>
      <c r="Z246" s="24" t="str">
        <f t="shared" si="78"/>
        <v xml:space="preserve"> </v>
      </c>
      <c r="AA246" s="25" t="s">
        <v>44</v>
      </c>
      <c r="AB246" s="22">
        <f t="shared" si="79"/>
        <v>0</v>
      </c>
      <c r="AC246" s="22">
        <f t="shared" si="80"/>
        <v>0</v>
      </c>
      <c r="AD246" s="22">
        <f t="shared" si="81"/>
        <v>0</v>
      </c>
      <c r="AF246" s="22">
        <f t="shared" si="82"/>
        <v>1</v>
      </c>
      <c r="AG246" s="22">
        <f t="shared" si="83"/>
        <v>1</v>
      </c>
      <c r="AH246" s="22">
        <f t="shared" si="84"/>
        <v>0</v>
      </c>
    </row>
    <row r="247" spans="1:34" s="22" customFormat="1" x14ac:dyDescent="0.25">
      <c r="A247" s="11"/>
      <c r="B247" s="12"/>
      <c r="C247" s="13"/>
      <c r="D247" s="14"/>
      <c r="E247" s="15"/>
      <c r="F247" s="16"/>
      <c r="G247" s="16"/>
      <c r="H247" s="17"/>
      <c r="I247" s="16"/>
      <c r="J247" s="17"/>
      <c r="K247" s="18"/>
      <c r="L247" s="19"/>
      <c r="M247" s="18"/>
      <c r="N247" s="19"/>
      <c r="O247" s="18"/>
      <c r="P247" s="19"/>
      <c r="Q247" s="20"/>
      <c r="R247" s="53" t="str">
        <f t="shared" si="75"/>
        <v/>
      </c>
      <c r="S247" s="21">
        <f t="shared" si="73"/>
        <v>5704.9683948817237</v>
      </c>
      <c r="T247" s="21">
        <f t="shared" si="74"/>
        <v>5704.9683948817237</v>
      </c>
      <c r="U247" s="21" t="str">
        <f t="shared" si="76"/>
        <v/>
      </c>
      <c r="Y247" s="23">
        <f t="shared" si="77"/>
        <v>0</v>
      </c>
      <c r="Z247" s="24" t="str">
        <f t="shared" si="78"/>
        <v xml:space="preserve"> </v>
      </c>
      <c r="AA247" s="25"/>
      <c r="AB247" s="22">
        <f t="shared" si="79"/>
        <v>0</v>
      </c>
      <c r="AC247" s="22">
        <f t="shared" si="80"/>
        <v>0</v>
      </c>
      <c r="AD247" s="22">
        <f t="shared" si="81"/>
        <v>0</v>
      </c>
      <c r="AF247" s="22">
        <f t="shared" si="82"/>
        <v>0</v>
      </c>
      <c r="AG247" s="22">
        <f t="shared" si="83"/>
        <v>0</v>
      </c>
      <c r="AH247" s="22">
        <f t="shared" si="84"/>
        <v>0</v>
      </c>
    </row>
    <row r="248" spans="1:34" s="22" customFormat="1" x14ac:dyDescent="0.25">
      <c r="A248" s="11">
        <v>150</v>
      </c>
      <c r="B248" s="12">
        <v>330</v>
      </c>
      <c r="C248" s="13" t="s">
        <v>118</v>
      </c>
      <c r="D248" s="14" t="s">
        <v>149</v>
      </c>
      <c r="E248" s="15">
        <v>282</v>
      </c>
      <c r="F248" s="16" t="s">
        <v>69</v>
      </c>
      <c r="G248" s="16">
        <v>4553</v>
      </c>
      <c r="H248" s="17" t="s">
        <v>147</v>
      </c>
      <c r="I248" s="16">
        <v>582824</v>
      </c>
      <c r="J248" s="17" t="s">
        <v>147</v>
      </c>
      <c r="K248" s="18">
        <v>-122.4</v>
      </c>
      <c r="L248" s="19">
        <v>49.263729169999998</v>
      </c>
      <c r="M248" s="18">
        <v>16.66300931</v>
      </c>
      <c r="N248" s="19">
        <v>49.264829990000003</v>
      </c>
      <c r="O248" s="18">
        <v>16.663111199999999</v>
      </c>
      <c r="P248" s="19">
        <v>49.262647979999997</v>
      </c>
      <c r="Q248" s="20">
        <v>16.66334088</v>
      </c>
      <c r="R248" s="53">
        <f t="shared" si="75"/>
        <v>0.24320018342069605</v>
      </c>
      <c r="S248" s="21">
        <f t="shared" si="73"/>
        <v>0</v>
      </c>
      <c r="T248" s="21">
        <f t="shared" si="74"/>
        <v>0</v>
      </c>
      <c r="U248" s="21">
        <f t="shared" si="76"/>
        <v>0</v>
      </c>
      <c r="W248" s="23">
        <f>SUM(R248:R254)</f>
        <v>1.7301743022624536</v>
      </c>
      <c r="X248" s="23">
        <f>SUM(U248:U253)</f>
        <v>9.4935297966003418E-5</v>
      </c>
      <c r="Y248" s="23">
        <f t="shared" si="77"/>
        <v>1.7302692375604196</v>
      </c>
      <c r="Z248" s="24" t="str">
        <f t="shared" si="78"/>
        <v xml:space="preserve"> </v>
      </c>
      <c r="AA248" s="25" t="s">
        <v>44</v>
      </c>
      <c r="AB248" s="22">
        <f t="shared" si="79"/>
        <v>1</v>
      </c>
      <c r="AC248" s="22">
        <f t="shared" si="80"/>
        <v>1</v>
      </c>
      <c r="AD248" s="22">
        <f t="shared" si="81"/>
        <v>0</v>
      </c>
      <c r="AF248" s="22">
        <f t="shared" si="82"/>
        <v>1</v>
      </c>
      <c r="AG248" s="22">
        <f t="shared" si="83"/>
        <v>1</v>
      </c>
      <c r="AH248" s="22">
        <f t="shared" si="84"/>
        <v>1</v>
      </c>
    </row>
    <row r="249" spans="1:34" s="22" customFormat="1" x14ac:dyDescent="0.25">
      <c r="A249" s="11">
        <v>150</v>
      </c>
      <c r="B249" s="12">
        <v>330</v>
      </c>
      <c r="C249" s="13" t="s">
        <v>118</v>
      </c>
      <c r="D249" s="14" t="s">
        <v>149</v>
      </c>
      <c r="E249" s="15">
        <v>283</v>
      </c>
      <c r="F249" s="16" t="s">
        <v>69</v>
      </c>
      <c r="G249" s="16">
        <v>4553</v>
      </c>
      <c r="H249" s="17" t="s">
        <v>147</v>
      </c>
      <c r="I249" s="16">
        <v>582824</v>
      </c>
      <c r="J249" s="17" t="s">
        <v>147</v>
      </c>
      <c r="K249" s="18">
        <v>-127.5</v>
      </c>
      <c r="L249" s="19">
        <v>49.261851559999997</v>
      </c>
      <c r="M249" s="18">
        <v>16.664513150000001</v>
      </c>
      <c r="N249" s="19">
        <v>49.262647979999997</v>
      </c>
      <c r="O249" s="18">
        <v>16.66334088</v>
      </c>
      <c r="P249" s="19">
        <v>49.261227079999998</v>
      </c>
      <c r="Q249" s="20">
        <v>16.665924239999999</v>
      </c>
      <c r="R249" s="53">
        <f t="shared" si="75"/>
        <v>0.24516488820358329</v>
      </c>
      <c r="S249" s="21">
        <f t="shared" si="73"/>
        <v>0</v>
      </c>
      <c r="T249" s="21">
        <f t="shared" si="74"/>
        <v>0</v>
      </c>
      <c r="U249" s="21">
        <f t="shared" si="76"/>
        <v>0</v>
      </c>
      <c r="Y249" s="23">
        <f t="shared" si="77"/>
        <v>0</v>
      </c>
      <c r="Z249" s="24" t="str">
        <f t="shared" si="78"/>
        <v xml:space="preserve"> </v>
      </c>
      <c r="AA249" s="25" t="s">
        <v>44</v>
      </c>
      <c r="AB249" s="22">
        <f t="shared" si="79"/>
        <v>0</v>
      </c>
      <c r="AC249" s="22">
        <f t="shared" si="80"/>
        <v>0</v>
      </c>
      <c r="AD249" s="22">
        <f t="shared" si="81"/>
        <v>0</v>
      </c>
      <c r="AF249" s="22">
        <f t="shared" si="82"/>
        <v>1</v>
      </c>
      <c r="AG249" s="22">
        <f t="shared" si="83"/>
        <v>1</v>
      </c>
      <c r="AH249" s="22">
        <f t="shared" si="84"/>
        <v>0</v>
      </c>
    </row>
    <row r="250" spans="1:34" s="22" customFormat="1" x14ac:dyDescent="0.25">
      <c r="A250" s="11">
        <v>150</v>
      </c>
      <c r="B250" s="12">
        <v>330</v>
      </c>
      <c r="C250" s="13" t="s">
        <v>118</v>
      </c>
      <c r="D250" s="14" t="s">
        <v>149</v>
      </c>
      <c r="E250" s="15">
        <v>284</v>
      </c>
      <c r="F250" s="16" t="s">
        <v>69</v>
      </c>
      <c r="G250" s="16">
        <v>4553</v>
      </c>
      <c r="H250" s="17" t="s">
        <v>147</v>
      </c>
      <c r="I250" s="16">
        <v>582824</v>
      </c>
      <c r="J250" s="17" t="s">
        <v>147</v>
      </c>
      <c r="K250" s="18">
        <v>-126.3</v>
      </c>
      <c r="L250" s="19">
        <v>49.260473349999998</v>
      </c>
      <c r="M250" s="18">
        <v>16.667163550000001</v>
      </c>
      <c r="N250" s="19">
        <v>49.261227079999998</v>
      </c>
      <c r="O250" s="18">
        <v>16.665924239999999</v>
      </c>
      <c r="P250" s="19">
        <v>49.259560499999999</v>
      </c>
      <c r="Q250" s="20">
        <v>16.668127080000001</v>
      </c>
      <c r="R250" s="53">
        <f t="shared" si="75"/>
        <v>0.24473616446199831</v>
      </c>
      <c r="S250" s="21">
        <f t="shared" si="73"/>
        <v>0</v>
      </c>
      <c r="T250" s="21">
        <f t="shared" si="74"/>
        <v>0</v>
      </c>
      <c r="U250" s="21">
        <f t="shared" si="76"/>
        <v>0</v>
      </c>
      <c r="Y250" s="23">
        <f t="shared" si="77"/>
        <v>0</v>
      </c>
      <c r="Z250" s="24" t="str">
        <f t="shared" si="78"/>
        <v xml:space="preserve"> </v>
      </c>
      <c r="AA250" s="25" t="s">
        <v>44</v>
      </c>
      <c r="AB250" s="22">
        <f t="shared" si="79"/>
        <v>0</v>
      </c>
      <c r="AC250" s="22">
        <f t="shared" si="80"/>
        <v>0</v>
      </c>
      <c r="AD250" s="22">
        <f t="shared" si="81"/>
        <v>0</v>
      </c>
      <c r="AF250" s="22">
        <f t="shared" si="82"/>
        <v>1</v>
      </c>
      <c r="AG250" s="22">
        <f t="shared" si="83"/>
        <v>1</v>
      </c>
      <c r="AH250" s="22">
        <f t="shared" si="84"/>
        <v>0</v>
      </c>
    </row>
    <row r="251" spans="1:34" s="22" customFormat="1" x14ac:dyDescent="0.25">
      <c r="A251" s="11">
        <v>150</v>
      </c>
      <c r="B251" s="12">
        <v>330</v>
      </c>
      <c r="C251" s="13" t="s">
        <v>118</v>
      </c>
      <c r="D251" s="14" t="s">
        <v>149</v>
      </c>
      <c r="E251" s="15">
        <v>285</v>
      </c>
      <c r="F251" s="16" t="s">
        <v>69</v>
      </c>
      <c r="G251" s="16">
        <v>4553</v>
      </c>
      <c r="H251" s="17" t="s">
        <v>147</v>
      </c>
      <c r="I251" s="16">
        <v>582824</v>
      </c>
      <c r="J251" s="17" t="s">
        <v>147</v>
      </c>
      <c r="K251" s="18">
        <v>-123.4</v>
      </c>
      <c r="L251" s="19">
        <v>49.258488569999997</v>
      </c>
      <c r="M251" s="18">
        <v>16.668647669999999</v>
      </c>
      <c r="N251" s="19">
        <v>49.259560499999999</v>
      </c>
      <c r="O251" s="18">
        <v>16.668127080000001</v>
      </c>
      <c r="P251" s="19">
        <v>49.257416200000002</v>
      </c>
      <c r="Q251" s="20">
        <v>16.669165679999999</v>
      </c>
      <c r="R251" s="53">
        <f t="shared" si="75"/>
        <v>0.25006474686809987</v>
      </c>
      <c r="S251" s="21">
        <f t="shared" si="73"/>
        <v>0</v>
      </c>
      <c r="T251" s="21">
        <f t="shared" si="74"/>
        <v>0</v>
      </c>
      <c r="U251" s="21">
        <f t="shared" si="76"/>
        <v>0</v>
      </c>
      <c r="Y251" s="23">
        <f t="shared" si="77"/>
        <v>0</v>
      </c>
      <c r="Z251" s="24" t="str">
        <f t="shared" si="78"/>
        <v xml:space="preserve"> </v>
      </c>
      <c r="AA251" s="25" t="s">
        <v>44</v>
      </c>
      <c r="AB251" s="22">
        <f t="shared" si="79"/>
        <v>0</v>
      </c>
      <c r="AC251" s="22">
        <f t="shared" si="80"/>
        <v>0</v>
      </c>
      <c r="AD251" s="22">
        <f t="shared" si="81"/>
        <v>0</v>
      </c>
      <c r="AF251" s="22">
        <f t="shared" si="82"/>
        <v>1</v>
      </c>
      <c r="AG251" s="22">
        <f t="shared" si="83"/>
        <v>1</v>
      </c>
      <c r="AH251" s="22">
        <f t="shared" si="84"/>
        <v>0</v>
      </c>
    </row>
    <row r="252" spans="1:34" s="22" customFormat="1" x14ac:dyDescent="0.25">
      <c r="A252" s="11">
        <v>150</v>
      </c>
      <c r="B252" s="12">
        <v>330</v>
      </c>
      <c r="C252" s="13" t="s">
        <v>118</v>
      </c>
      <c r="D252" s="14" t="s">
        <v>149</v>
      </c>
      <c r="E252" s="15">
        <v>286</v>
      </c>
      <c r="F252" s="16" t="s">
        <v>69</v>
      </c>
      <c r="G252" s="16">
        <v>4553</v>
      </c>
      <c r="H252" s="17" t="s">
        <v>147</v>
      </c>
      <c r="I252" s="16">
        <v>582824</v>
      </c>
      <c r="J252" s="17" t="s">
        <v>147</v>
      </c>
      <c r="K252" s="18">
        <v>-119.4</v>
      </c>
      <c r="L252" s="19">
        <v>49.25633036</v>
      </c>
      <c r="M252" s="18">
        <v>16.669604799999998</v>
      </c>
      <c r="N252" s="19">
        <v>49.257416200000002</v>
      </c>
      <c r="O252" s="18">
        <v>16.669165679999999</v>
      </c>
      <c r="P252" s="19">
        <v>49.255222940000003</v>
      </c>
      <c r="Q252" s="20">
        <v>16.669882080000001</v>
      </c>
      <c r="R252" s="53">
        <f t="shared" si="75"/>
        <v>0.24935986273380584</v>
      </c>
      <c r="S252" s="21">
        <f t="shared" si="73"/>
        <v>0</v>
      </c>
      <c r="T252" s="21">
        <f t="shared" si="74"/>
        <v>0</v>
      </c>
      <c r="U252" s="21">
        <f t="shared" si="76"/>
        <v>0</v>
      </c>
      <c r="Y252" s="23">
        <f t="shared" si="77"/>
        <v>0</v>
      </c>
      <c r="Z252" s="24" t="str">
        <f t="shared" si="78"/>
        <v xml:space="preserve"> </v>
      </c>
      <c r="AA252" s="25" t="s">
        <v>44</v>
      </c>
      <c r="AB252" s="22">
        <f t="shared" si="79"/>
        <v>0</v>
      </c>
      <c r="AC252" s="22">
        <f t="shared" si="80"/>
        <v>0</v>
      </c>
      <c r="AD252" s="22">
        <f t="shared" si="81"/>
        <v>0</v>
      </c>
      <c r="AF252" s="22">
        <f t="shared" si="82"/>
        <v>1</v>
      </c>
      <c r="AG252" s="22">
        <f t="shared" si="83"/>
        <v>1</v>
      </c>
      <c r="AH252" s="22">
        <f t="shared" si="84"/>
        <v>0</v>
      </c>
    </row>
    <row r="253" spans="1:34" s="22" customFormat="1" x14ac:dyDescent="0.25">
      <c r="A253" s="11">
        <v>150</v>
      </c>
      <c r="B253" s="12">
        <v>330</v>
      </c>
      <c r="C253" s="13" t="s">
        <v>118</v>
      </c>
      <c r="D253" s="14" t="s">
        <v>149</v>
      </c>
      <c r="E253" s="15">
        <v>287</v>
      </c>
      <c r="F253" s="16" t="s">
        <v>69</v>
      </c>
      <c r="G253" s="16">
        <v>4553</v>
      </c>
      <c r="H253" s="17" t="s">
        <v>147</v>
      </c>
      <c r="I253" s="16">
        <v>582824</v>
      </c>
      <c r="J253" s="17" t="s">
        <v>147</v>
      </c>
      <c r="K253" s="18">
        <v>-124.4</v>
      </c>
      <c r="L253" s="19">
        <v>49.254098990000003</v>
      </c>
      <c r="M253" s="18">
        <v>16.66987353</v>
      </c>
      <c r="N253" s="19">
        <v>49.255222940000003</v>
      </c>
      <c r="O253" s="18">
        <v>16.669882080000001</v>
      </c>
      <c r="P253" s="19">
        <v>49.252974469999998</v>
      </c>
      <c r="Q253" s="20">
        <v>16.669864799999999</v>
      </c>
      <c r="R253" s="53">
        <f t="shared" si="75"/>
        <v>0.25002161948373836</v>
      </c>
      <c r="S253" s="21">
        <f t="shared" si="73"/>
        <v>9.4935297966003418E-5</v>
      </c>
      <c r="T253" s="21">
        <f t="shared" si="74"/>
        <v>9.4935297966003418E-5</v>
      </c>
      <c r="U253" s="21">
        <f t="shared" si="76"/>
        <v>9.4935297966003418E-5</v>
      </c>
      <c r="Y253" s="23">
        <f t="shared" si="77"/>
        <v>0</v>
      </c>
      <c r="Z253" s="24" t="str">
        <f t="shared" si="78"/>
        <v xml:space="preserve"> </v>
      </c>
      <c r="AA253" s="25" t="s">
        <v>44</v>
      </c>
      <c r="AB253" s="22">
        <f t="shared" si="79"/>
        <v>0</v>
      </c>
      <c r="AC253" s="22">
        <f t="shared" si="80"/>
        <v>0</v>
      </c>
      <c r="AD253" s="22">
        <f t="shared" si="81"/>
        <v>0</v>
      </c>
      <c r="AF253" s="22">
        <f t="shared" si="82"/>
        <v>1</v>
      </c>
      <c r="AG253" s="22">
        <f t="shared" si="83"/>
        <v>1</v>
      </c>
      <c r="AH253" s="22">
        <f t="shared" si="84"/>
        <v>0</v>
      </c>
    </row>
    <row r="254" spans="1:34" s="22" customFormat="1" x14ac:dyDescent="0.25">
      <c r="A254" s="11">
        <v>150</v>
      </c>
      <c r="B254" s="12">
        <v>330</v>
      </c>
      <c r="C254" s="13" t="s">
        <v>118</v>
      </c>
      <c r="D254" s="14" t="s">
        <v>149</v>
      </c>
      <c r="E254" s="15">
        <v>288</v>
      </c>
      <c r="F254" s="16" t="s">
        <v>69</v>
      </c>
      <c r="G254" s="16">
        <v>4553</v>
      </c>
      <c r="H254" s="17" t="s">
        <v>147</v>
      </c>
      <c r="I254" s="16">
        <v>582824</v>
      </c>
      <c r="J254" s="17" t="s">
        <v>147</v>
      </c>
      <c r="K254" s="18">
        <v>-116.1</v>
      </c>
      <c r="L254" s="19">
        <v>49.251867169999997</v>
      </c>
      <c r="M254" s="18">
        <v>16.670047780000001</v>
      </c>
      <c r="N254" s="19">
        <v>49.252974469999998</v>
      </c>
      <c r="O254" s="18">
        <v>16.669864799999999</v>
      </c>
      <c r="P254" s="19">
        <v>49.250784060000001</v>
      </c>
      <c r="Q254" s="20">
        <v>16.670480399999999</v>
      </c>
      <c r="R254" s="53">
        <f t="shared" si="75"/>
        <v>0.2476268370905319</v>
      </c>
      <c r="S254" s="21" t="str">
        <f t="shared" si="73"/>
        <v/>
      </c>
      <c r="T254" s="21" t="str">
        <f t="shared" si="74"/>
        <v/>
      </c>
      <c r="U254" s="21" t="str">
        <f t="shared" si="76"/>
        <v/>
      </c>
      <c r="Y254" s="23">
        <f t="shared" si="77"/>
        <v>0</v>
      </c>
      <c r="Z254" s="24" t="str">
        <f t="shared" si="78"/>
        <v xml:space="preserve"> </v>
      </c>
      <c r="AA254" s="25" t="s">
        <v>44</v>
      </c>
      <c r="AB254" s="22">
        <f t="shared" si="79"/>
        <v>0</v>
      </c>
      <c r="AC254" s="22">
        <f t="shared" si="80"/>
        <v>0</v>
      </c>
      <c r="AD254" s="22">
        <f t="shared" si="81"/>
        <v>0</v>
      </c>
      <c r="AF254" s="22">
        <f t="shared" si="82"/>
        <v>1</v>
      </c>
      <c r="AG254" s="22">
        <f t="shared" si="83"/>
        <v>1</v>
      </c>
      <c r="AH254" s="22">
        <f t="shared" si="84"/>
        <v>0</v>
      </c>
    </row>
    <row r="255" spans="1:34" s="22" customFormat="1" x14ac:dyDescent="0.25">
      <c r="A255" s="11"/>
      <c r="B255" s="12"/>
      <c r="C255" s="13"/>
      <c r="D255" s="14"/>
      <c r="E255" s="15"/>
      <c r="F255" s="16"/>
      <c r="G255" s="16"/>
      <c r="H255" s="17"/>
      <c r="I255" s="16"/>
      <c r="J255" s="17"/>
      <c r="K255" s="18"/>
      <c r="L255" s="19"/>
      <c r="M255" s="18"/>
      <c r="N255" s="19"/>
      <c r="O255" s="18"/>
      <c r="P255" s="19"/>
      <c r="Q255" s="20"/>
      <c r="R255" s="53" t="str">
        <f t="shared" si="75"/>
        <v/>
      </c>
      <c r="S255" s="21">
        <f t="shared" si="73"/>
        <v>5702.7327866318328</v>
      </c>
      <c r="T255" s="21">
        <f t="shared" si="74"/>
        <v>5702.7327866318328</v>
      </c>
      <c r="U255" s="21" t="str">
        <f t="shared" si="76"/>
        <v/>
      </c>
      <c r="Y255" s="23">
        <f t="shared" si="77"/>
        <v>0</v>
      </c>
      <c r="Z255" s="24" t="str">
        <f t="shared" si="78"/>
        <v xml:space="preserve"> </v>
      </c>
      <c r="AA255" s="25"/>
      <c r="AB255" s="22">
        <f t="shared" si="79"/>
        <v>0</v>
      </c>
      <c r="AC255" s="22">
        <f t="shared" si="80"/>
        <v>0</v>
      </c>
      <c r="AD255" s="22">
        <f t="shared" si="81"/>
        <v>0</v>
      </c>
      <c r="AF255" s="22">
        <f t="shared" si="82"/>
        <v>0</v>
      </c>
      <c r="AG255" s="22">
        <f t="shared" si="83"/>
        <v>0</v>
      </c>
      <c r="AH255" s="22">
        <f t="shared" si="84"/>
        <v>0</v>
      </c>
    </row>
    <row r="256" spans="1:34" s="22" customFormat="1" x14ac:dyDescent="0.25">
      <c r="A256" s="11">
        <v>151</v>
      </c>
      <c r="B256" s="12">
        <v>331</v>
      </c>
      <c r="C256" s="13" t="s">
        <v>118</v>
      </c>
      <c r="D256" s="14" t="s">
        <v>147</v>
      </c>
      <c r="E256" s="15">
        <v>289</v>
      </c>
      <c r="F256" s="16" t="s">
        <v>69</v>
      </c>
      <c r="G256" s="16">
        <v>4553</v>
      </c>
      <c r="H256" s="17" t="s">
        <v>147</v>
      </c>
      <c r="I256" s="16">
        <v>582824</v>
      </c>
      <c r="J256" s="17" t="s">
        <v>147</v>
      </c>
      <c r="K256" s="18">
        <v>-114.5</v>
      </c>
      <c r="L256" s="19">
        <v>49.2406401</v>
      </c>
      <c r="M256" s="18">
        <v>16.66938601</v>
      </c>
      <c r="N256" s="19">
        <v>49.241213879999997</v>
      </c>
      <c r="O256" s="18">
        <v>16.6708566</v>
      </c>
      <c r="P256" s="19">
        <v>49.239966180000003</v>
      </c>
      <c r="Q256" s="20">
        <v>16.66802556</v>
      </c>
      <c r="R256" s="53">
        <f t="shared" si="75"/>
        <v>0.24797018051985553</v>
      </c>
      <c r="S256" s="21">
        <f t="shared" si="73"/>
        <v>0</v>
      </c>
      <c r="T256" s="21">
        <f t="shared" si="74"/>
        <v>0</v>
      </c>
      <c r="U256" s="21">
        <f t="shared" si="76"/>
        <v>0</v>
      </c>
      <c r="W256" s="23">
        <f>SUM(R256:R257)</f>
        <v>0.49330602516752942</v>
      </c>
      <c r="X256" s="22">
        <v>0</v>
      </c>
      <c r="Y256" s="23">
        <f t="shared" si="77"/>
        <v>0.49330602516752942</v>
      </c>
      <c r="Z256" s="24" t="str">
        <f t="shared" si="78"/>
        <v xml:space="preserve"> </v>
      </c>
      <c r="AA256" s="25" t="s">
        <v>44</v>
      </c>
      <c r="AB256" s="22">
        <f t="shared" si="79"/>
        <v>1</v>
      </c>
      <c r="AC256" s="22">
        <f t="shared" si="80"/>
        <v>1</v>
      </c>
      <c r="AD256" s="22">
        <f t="shared" si="81"/>
        <v>0</v>
      </c>
      <c r="AF256" s="22">
        <f t="shared" si="82"/>
        <v>1</v>
      </c>
      <c r="AG256" s="22">
        <f t="shared" si="83"/>
        <v>1</v>
      </c>
      <c r="AH256" s="22">
        <f t="shared" si="84"/>
        <v>1</v>
      </c>
    </row>
    <row r="257" spans="1:34" s="22" customFormat="1" x14ac:dyDescent="0.25">
      <c r="A257" s="11">
        <v>151</v>
      </c>
      <c r="B257" s="12">
        <v>331</v>
      </c>
      <c r="C257" s="13" t="s">
        <v>118</v>
      </c>
      <c r="D257" s="14" t="s">
        <v>147</v>
      </c>
      <c r="E257" s="15">
        <v>290</v>
      </c>
      <c r="F257" s="16" t="s">
        <v>69</v>
      </c>
      <c r="G257" s="16">
        <v>4553</v>
      </c>
      <c r="H257" s="17" t="s">
        <v>147</v>
      </c>
      <c r="I257" s="16">
        <v>582824</v>
      </c>
      <c r="J257" s="17" t="s">
        <v>147</v>
      </c>
      <c r="K257" s="18">
        <v>-121.7</v>
      </c>
      <c r="L257" s="19">
        <v>49.23901738</v>
      </c>
      <c r="M257" s="18">
        <v>16.667139370000001</v>
      </c>
      <c r="N257" s="19">
        <v>49.239966180000003</v>
      </c>
      <c r="O257" s="18">
        <v>16.66802556</v>
      </c>
      <c r="P257" s="19">
        <v>49.237965000000003</v>
      </c>
      <c r="Q257" s="20">
        <v>16.666602480000002</v>
      </c>
      <c r="R257" s="53">
        <f t="shared" si="75"/>
        <v>0.24533584464767388</v>
      </c>
      <c r="S257" s="21" t="e">
        <f>IF(ISBLANK(#REF!),"",ACOS(COS(RADIANS(90-#REF!))*COS(RADIANS(90-P257))+SIN(RADIANS(90-#REF!)) *SIN(RADIANS(90-P257))*COS(RADIANS(#REF!-Q257)))*6371)</f>
        <v>#REF!</v>
      </c>
      <c r="T257" s="21">
        <f t="shared" si="74"/>
        <v>0</v>
      </c>
      <c r="U257" s="21">
        <f t="shared" si="76"/>
        <v>0</v>
      </c>
      <c r="Y257" s="23">
        <f t="shared" si="77"/>
        <v>0</v>
      </c>
      <c r="Z257" s="24" t="str">
        <f t="shared" si="78"/>
        <v xml:space="preserve"> </v>
      </c>
      <c r="AA257" s="25" t="s">
        <v>44</v>
      </c>
      <c r="AB257" s="22">
        <f t="shared" si="79"/>
        <v>0</v>
      </c>
      <c r="AC257" s="22">
        <f t="shared" si="80"/>
        <v>0</v>
      </c>
      <c r="AD257" s="22">
        <f t="shared" si="81"/>
        <v>0</v>
      </c>
      <c r="AF257" s="22">
        <f t="shared" si="82"/>
        <v>1</v>
      </c>
      <c r="AG257" s="22">
        <f t="shared" si="83"/>
        <v>1</v>
      </c>
      <c r="AH257" s="22">
        <f t="shared" si="84"/>
        <v>0</v>
      </c>
    </row>
    <row r="258" spans="1:34" s="22" customFormat="1" x14ac:dyDescent="0.25">
      <c r="A258" s="11"/>
      <c r="B258" s="12"/>
      <c r="C258" s="13"/>
      <c r="D258" s="14"/>
      <c r="E258" s="15"/>
      <c r="F258" s="16"/>
      <c r="G258" s="16"/>
      <c r="H258" s="17"/>
      <c r="I258" s="16"/>
      <c r="J258" s="17"/>
      <c r="K258" s="18"/>
      <c r="L258" s="19"/>
      <c r="M258" s="18"/>
      <c r="N258" s="19"/>
      <c r="O258" s="18"/>
      <c r="P258" s="19"/>
      <c r="Q258" s="20"/>
      <c r="R258" s="53" t="str">
        <f t="shared" si="75"/>
        <v/>
      </c>
      <c r="S258" s="21">
        <f t="shared" si="73"/>
        <v>5701.5403628627218</v>
      </c>
      <c r="T258" s="21">
        <f t="shared" si="74"/>
        <v>5701.5403628627218</v>
      </c>
      <c r="U258" s="21" t="str">
        <f t="shared" si="76"/>
        <v/>
      </c>
      <c r="Y258" s="23">
        <f t="shared" si="77"/>
        <v>0</v>
      </c>
      <c r="Z258" s="24" t="str">
        <f t="shared" si="78"/>
        <v xml:space="preserve"> </v>
      </c>
      <c r="AA258" s="25"/>
      <c r="AB258" s="22">
        <f t="shared" si="79"/>
        <v>0</v>
      </c>
      <c r="AC258" s="22">
        <f t="shared" si="80"/>
        <v>0</v>
      </c>
      <c r="AD258" s="22">
        <f t="shared" si="81"/>
        <v>0</v>
      </c>
      <c r="AF258" s="22">
        <f t="shared" si="82"/>
        <v>0</v>
      </c>
      <c r="AG258" s="22">
        <f t="shared" si="83"/>
        <v>0</v>
      </c>
      <c r="AH258" s="22">
        <f t="shared" si="84"/>
        <v>0</v>
      </c>
    </row>
    <row r="259" spans="1:34" s="22" customFormat="1" x14ac:dyDescent="0.25">
      <c r="A259" s="11">
        <v>153</v>
      </c>
      <c r="B259" s="12">
        <v>333</v>
      </c>
      <c r="C259" s="13" t="s">
        <v>118</v>
      </c>
      <c r="D259" s="14" t="s">
        <v>150</v>
      </c>
      <c r="E259" s="15">
        <v>294</v>
      </c>
      <c r="F259" s="16" t="s">
        <v>69</v>
      </c>
      <c r="G259" s="16">
        <v>12581</v>
      </c>
      <c r="H259" s="17" t="s">
        <v>151</v>
      </c>
      <c r="I259" s="16">
        <v>582786</v>
      </c>
      <c r="J259" s="17" t="s">
        <v>152</v>
      </c>
      <c r="K259" s="18">
        <v>-130.5</v>
      </c>
      <c r="L259" s="19">
        <v>49.229530349999997</v>
      </c>
      <c r="M259" s="18">
        <v>16.667028330000001</v>
      </c>
      <c r="N259" s="19">
        <v>49.230401899999997</v>
      </c>
      <c r="O259" s="18">
        <v>16.668069840000001</v>
      </c>
      <c r="P259" s="19">
        <v>49.228515049999999</v>
      </c>
      <c r="Q259" s="20">
        <v>16.666404480000001</v>
      </c>
      <c r="R259" s="53">
        <f t="shared" si="75"/>
        <v>0.24216329086943444</v>
      </c>
      <c r="S259" s="21">
        <f t="shared" si="73"/>
        <v>0</v>
      </c>
      <c r="T259" s="21">
        <f t="shared" si="74"/>
        <v>0</v>
      </c>
      <c r="U259" s="21">
        <f t="shared" si="76"/>
        <v>0</v>
      </c>
      <c r="W259" s="23">
        <f>SUM(R259:R262)</f>
        <v>0.97655832571358347</v>
      </c>
      <c r="X259" s="22">
        <v>0</v>
      </c>
      <c r="Y259" s="23">
        <f t="shared" si="77"/>
        <v>0.97655832571358347</v>
      </c>
      <c r="Z259" s="24" t="str">
        <f t="shared" si="78"/>
        <v xml:space="preserve"> </v>
      </c>
      <c r="AA259" s="25" t="s">
        <v>44</v>
      </c>
      <c r="AB259" s="22">
        <f t="shared" si="79"/>
        <v>1</v>
      </c>
      <c r="AC259" s="22">
        <f t="shared" si="80"/>
        <v>1</v>
      </c>
      <c r="AD259" s="22">
        <f t="shared" si="81"/>
        <v>0</v>
      </c>
      <c r="AF259" s="22">
        <f t="shared" si="82"/>
        <v>1</v>
      </c>
      <c r="AG259" s="22">
        <f t="shared" si="83"/>
        <v>1</v>
      </c>
      <c r="AH259" s="22">
        <f t="shared" si="84"/>
        <v>1</v>
      </c>
    </row>
    <row r="260" spans="1:34" s="22" customFormat="1" x14ac:dyDescent="0.25">
      <c r="A260" s="11">
        <v>153</v>
      </c>
      <c r="B260" s="12">
        <v>333</v>
      </c>
      <c r="C260" s="13" t="s">
        <v>118</v>
      </c>
      <c r="D260" s="14" t="s">
        <v>150</v>
      </c>
      <c r="E260" s="15">
        <v>295</v>
      </c>
      <c r="F260" s="16" t="s">
        <v>69</v>
      </c>
      <c r="G260" s="16">
        <v>12581</v>
      </c>
      <c r="H260" s="17" t="s">
        <v>151</v>
      </c>
      <c r="I260" s="16">
        <v>582786</v>
      </c>
      <c r="J260" s="17" t="s">
        <v>152</v>
      </c>
      <c r="K260" s="18">
        <v>-128.30000000000001</v>
      </c>
      <c r="L260" s="19">
        <v>49.227429520000001</v>
      </c>
      <c r="M260" s="18">
        <v>16.666011879999999</v>
      </c>
      <c r="N260" s="19">
        <v>49.228515049999999</v>
      </c>
      <c r="O260" s="18">
        <v>16.666404480000001</v>
      </c>
      <c r="P260" s="19">
        <v>49.226423240000003</v>
      </c>
      <c r="Q260" s="20">
        <v>16.665307559999999</v>
      </c>
      <c r="R260" s="53">
        <f t="shared" si="75"/>
        <v>0.24585971320056776</v>
      </c>
      <c r="S260" s="21" t="e">
        <f t="shared" si="73"/>
        <v>#NUM!</v>
      </c>
      <c r="T260" s="21">
        <f t="shared" si="74"/>
        <v>0</v>
      </c>
      <c r="U260" s="21">
        <f t="shared" si="76"/>
        <v>0</v>
      </c>
      <c r="Y260" s="23">
        <f t="shared" si="77"/>
        <v>0</v>
      </c>
      <c r="Z260" s="24" t="str">
        <f t="shared" si="78"/>
        <v xml:space="preserve"> </v>
      </c>
      <c r="AA260" s="25" t="s">
        <v>44</v>
      </c>
      <c r="AB260" s="22">
        <f t="shared" si="79"/>
        <v>0</v>
      </c>
      <c r="AC260" s="22">
        <f t="shared" si="80"/>
        <v>0</v>
      </c>
      <c r="AD260" s="22">
        <f t="shared" si="81"/>
        <v>0</v>
      </c>
      <c r="AF260" s="22">
        <f t="shared" si="82"/>
        <v>1</v>
      </c>
      <c r="AG260" s="22">
        <f t="shared" si="83"/>
        <v>1</v>
      </c>
      <c r="AH260" s="22">
        <f t="shared" si="84"/>
        <v>0</v>
      </c>
    </row>
    <row r="261" spans="1:34" s="22" customFormat="1" x14ac:dyDescent="0.25">
      <c r="A261" s="11">
        <v>153</v>
      </c>
      <c r="B261" s="12">
        <v>333</v>
      </c>
      <c r="C261" s="13" t="s">
        <v>118</v>
      </c>
      <c r="D261" s="14" t="s">
        <v>150</v>
      </c>
      <c r="E261" s="15">
        <v>296</v>
      </c>
      <c r="F261" s="16" t="s">
        <v>69</v>
      </c>
      <c r="G261" s="16">
        <v>12581</v>
      </c>
      <c r="H261" s="17" t="s">
        <v>151</v>
      </c>
      <c r="I261" s="16">
        <v>582786</v>
      </c>
      <c r="J261" s="17" t="s">
        <v>152</v>
      </c>
      <c r="K261" s="18">
        <v>-128.4</v>
      </c>
      <c r="L261" s="19">
        <v>49.22579013</v>
      </c>
      <c r="M261" s="18">
        <v>16.663937369999999</v>
      </c>
      <c r="N261" s="19">
        <v>49.226423240000003</v>
      </c>
      <c r="O261" s="18">
        <v>16.665307559999999</v>
      </c>
      <c r="P261" s="19">
        <v>49.225437550000002</v>
      </c>
      <c r="Q261" s="20">
        <v>16.662338640000002</v>
      </c>
      <c r="R261" s="53">
        <f t="shared" si="75"/>
        <v>0.24186003894143249</v>
      </c>
      <c r="S261" s="21">
        <f t="shared" si="73"/>
        <v>0</v>
      </c>
      <c r="T261" s="21">
        <f t="shared" si="74"/>
        <v>0</v>
      </c>
      <c r="U261" s="21">
        <f t="shared" si="76"/>
        <v>0</v>
      </c>
      <c r="Y261" s="23">
        <f t="shared" si="77"/>
        <v>0</v>
      </c>
      <c r="Z261" s="24" t="str">
        <f t="shared" si="78"/>
        <v xml:space="preserve"> </v>
      </c>
      <c r="AA261" s="25" t="s">
        <v>44</v>
      </c>
      <c r="AB261" s="22">
        <f t="shared" si="79"/>
        <v>0</v>
      </c>
      <c r="AC261" s="22">
        <f t="shared" si="80"/>
        <v>0</v>
      </c>
      <c r="AD261" s="22">
        <f t="shared" si="81"/>
        <v>0</v>
      </c>
      <c r="AF261" s="22">
        <f t="shared" si="82"/>
        <v>1</v>
      </c>
      <c r="AG261" s="22">
        <f t="shared" si="83"/>
        <v>1</v>
      </c>
      <c r="AH261" s="22">
        <f t="shared" si="84"/>
        <v>0</v>
      </c>
    </row>
    <row r="262" spans="1:34" s="22" customFormat="1" x14ac:dyDescent="0.25">
      <c r="A262" s="11">
        <v>153</v>
      </c>
      <c r="B262" s="12">
        <v>333</v>
      </c>
      <c r="C262" s="13" t="s">
        <v>118</v>
      </c>
      <c r="D262" s="14" t="s">
        <v>150</v>
      </c>
      <c r="E262" s="15">
        <v>297</v>
      </c>
      <c r="F262" s="16" t="s">
        <v>69</v>
      </c>
      <c r="G262" s="16">
        <v>12505</v>
      </c>
      <c r="H262" s="17" t="s">
        <v>153</v>
      </c>
      <c r="I262" s="16">
        <v>582786</v>
      </c>
      <c r="J262" s="17" t="s">
        <v>152</v>
      </c>
      <c r="K262" s="18">
        <v>-120.8</v>
      </c>
      <c r="L262" s="19">
        <v>49.225670940000001</v>
      </c>
      <c r="M262" s="18">
        <v>16.6607007</v>
      </c>
      <c r="N262" s="19">
        <v>49.225437550000002</v>
      </c>
      <c r="O262" s="18">
        <v>16.662338640000002</v>
      </c>
      <c r="P262" s="19">
        <v>49.226065290000001</v>
      </c>
      <c r="Q262" s="20">
        <v>16.659080639999999</v>
      </c>
      <c r="R262" s="53">
        <f t="shared" si="75"/>
        <v>0.24667528270214878</v>
      </c>
      <c r="S262" s="21" t="str">
        <f t="shared" si="73"/>
        <v/>
      </c>
      <c r="T262" s="21" t="str">
        <f t="shared" si="74"/>
        <v/>
      </c>
      <c r="U262" s="21" t="str">
        <f t="shared" si="76"/>
        <v/>
      </c>
      <c r="Y262" s="23">
        <f t="shared" si="77"/>
        <v>0</v>
      </c>
      <c r="Z262" s="24" t="str">
        <f t="shared" si="78"/>
        <v xml:space="preserve"> </v>
      </c>
      <c r="AA262" s="25" t="s">
        <v>44</v>
      </c>
      <c r="AB262" s="22">
        <f t="shared" si="79"/>
        <v>0</v>
      </c>
      <c r="AC262" s="22">
        <f t="shared" si="80"/>
        <v>0</v>
      </c>
      <c r="AD262" s="22">
        <f t="shared" si="81"/>
        <v>0</v>
      </c>
      <c r="AF262" s="22">
        <f t="shared" si="82"/>
        <v>1</v>
      </c>
      <c r="AG262" s="22">
        <f t="shared" si="83"/>
        <v>1</v>
      </c>
      <c r="AH262" s="22">
        <f t="shared" si="84"/>
        <v>0</v>
      </c>
    </row>
    <row r="263" spans="1:34" s="35" customFormat="1" x14ac:dyDescent="0.25">
      <c r="A263" s="26"/>
      <c r="B263" s="27"/>
      <c r="C263" s="28" t="s">
        <v>118</v>
      </c>
      <c r="D263" s="29"/>
      <c r="E263" s="30"/>
      <c r="F263" s="27"/>
      <c r="G263" s="27"/>
      <c r="H263" s="28"/>
      <c r="I263" s="27"/>
      <c r="J263" s="28"/>
      <c r="K263" s="31"/>
      <c r="L263" s="32"/>
      <c r="M263" s="31"/>
      <c r="N263" s="32"/>
      <c r="O263" s="31"/>
      <c r="P263" s="32"/>
      <c r="Q263" s="33"/>
      <c r="R263" s="54" t="str">
        <f t="shared" si="75"/>
        <v/>
      </c>
      <c r="S263" s="34" t="e">
        <f>IF(ISBLANK(#REF!),"",ACOS(COS(RADIANS(90-#REF!))*COS(RADIANS(90-P263))+SIN(RADIANS(90-#REF!)) *SIN(RADIANS(90-P263))*COS(RADIANS(#REF!-Q263)))*6371)</f>
        <v>#REF!</v>
      </c>
      <c r="T263" s="34">
        <f t="shared" si="74"/>
        <v>0</v>
      </c>
      <c r="U263" s="34" t="str">
        <f t="shared" si="76"/>
        <v/>
      </c>
      <c r="Y263" s="36">
        <f t="shared" si="77"/>
        <v>0</v>
      </c>
      <c r="Z263" s="37" t="str">
        <f t="shared" si="78"/>
        <v xml:space="preserve"> </v>
      </c>
      <c r="AA263" s="38"/>
      <c r="AB263" s="35">
        <f>SUBTOTAL(9,AB193:AB262)</f>
        <v>14</v>
      </c>
      <c r="AC263" s="35">
        <f>SUBTOTAL(9,AC193:AC262)</f>
        <v>14</v>
      </c>
      <c r="AD263" s="35">
        <f>SUBTOTAL(9,AD193:AD262)</f>
        <v>0</v>
      </c>
      <c r="AF263" s="35">
        <f t="shared" si="82"/>
        <v>1</v>
      </c>
      <c r="AG263" s="35">
        <f t="shared" si="83"/>
        <v>0</v>
      </c>
      <c r="AH263" s="35">
        <f t="shared" si="84"/>
        <v>0</v>
      </c>
    </row>
    <row r="264" spans="1:34" s="22" customFormat="1" x14ac:dyDescent="0.25">
      <c r="A264" s="11"/>
      <c r="B264" s="12"/>
      <c r="C264" s="13"/>
      <c r="D264" s="14"/>
      <c r="E264" s="15"/>
      <c r="F264" s="16"/>
      <c r="G264" s="16"/>
      <c r="H264" s="17"/>
      <c r="I264" s="16"/>
      <c r="J264" s="17"/>
      <c r="K264" s="18"/>
      <c r="L264" s="19"/>
      <c r="M264" s="18"/>
      <c r="N264" s="19"/>
      <c r="O264" s="18"/>
      <c r="P264" s="19"/>
      <c r="Q264" s="20"/>
      <c r="R264" s="53" t="str">
        <f t="shared" si="75"/>
        <v/>
      </c>
      <c r="S264" s="21">
        <f t="shared" ref="S264:S301" si="85">IF(ISBLANK(N265),"",ACOS(COS(RADIANS(90-N265))*COS(RADIANS(90-P264))+SIN(RADIANS(90-N265)) *SIN(RADIANS(90-P264))*COS(RADIANS(O265-Q264)))*6371)</f>
        <v>5743.9073253161441</v>
      </c>
      <c r="T264" s="21">
        <f t="shared" si="74"/>
        <v>5743.9073253161441</v>
      </c>
      <c r="U264" s="21" t="str">
        <f t="shared" si="76"/>
        <v/>
      </c>
      <c r="Y264" s="23">
        <f t="shared" si="77"/>
        <v>0</v>
      </c>
      <c r="Z264" s="24" t="str">
        <f t="shared" si="78"/>
        <v xml:space="preserve"> </v>
      </c>
      <c r="AA264" s="25"/>
      <c r="AB264" s="22">
        <f t="shared" si="79"/>
        <v>0</v>
      </c>
      <c r="AC264" s="22">
        <f t="shared" si="80"/>
        <v>0</v>
      </c>
      <c r="AD264" s="22">
        <f t="shared" si="81"/>
        <v>0</v>
      </c>
      <c r="AF264" s="22">
        <f t="shared" si="82"/>
        <v>0</v>
      </c>
      <c r="AG264" s="22">
        <f t="shared" si="83"/>
        <v>0</v>
      </c>
      <c r="AH264" s="22">
        <f t="shared" si="84"/>
        <v>0</v>
      </c>
    </row>
    <row r="265" spans="1:34" s="22" customFormat="1" x14ac:dyDescent="0.25">
      <c r="A265" s="11">
        <v>172</v>
      </c>
      <c r="B265" s="12">
        <v>371</v>
      </c>
      <c r="C265" s="13" t="s">
        <v>39</v>
      </c>
      <c r="D265" s="14" t="s">
        <v>154</v>
      </c>
      <c r="E265" s="15">
        <v>320</v>
      </c>
      <c r="F265" s="16" t="s">
        <v>47</v>
      </c>
      <c r="G265" s="16">
        <v>141437</v>
      </c>
      <c r="H265" s="17" t="s">
        <v>155</v>
      </c>
      <c r="I265" s="16">
        <v>533661</v>
      </c>
      <c r="J265" s="17" t="s">
        <v>156</v>
      </c>
      <c r="K265" s="18">
        <v>-115</v>
      </c>
      <c r="L265" s="19">
        <v>50.079396719999998</v>
      </c>
      <c r="M265" s="18">
        <v>14.821807270000001</v>
      </c>
      <c r="N265" s="19">
        <v>50.079316220000003</v>
      </c>
      <c r="O265" s="18">
        <v>14.820064199999999</v>
      </c>
      <c r="P265" s="19">
        <v>50.07947712</v>
      </c>
      <c r="Q265" s="20">
        <v>14.823549359999999</v>
      </c>
      <c r="R265" s="53">
        <f t="shared" si="75"/>
        <v>0.24933195847438117</v>
      </c>
      <c r="S265" s="21" t="e">
        <f>IF(ISBLANK(#REF!),"",ACOS(COS(RADIANS(90-#REF!))*COS(RADIANS(90-P265))+SIN(RADIANS(90-#REF!)) *SIN(RADIANS(90-P265))*COS(RADIANS(#REF!-Q265)))*6371)</f>
        <v>#REF!</v>
      </c>
      <c r="T265" s="21">
        <f t="shared" si="74"/>
        <v>0</v>
      </c>
      <c r="U265" s="21">
        <f t="shared" si="76"/>
        <v>0</v>
      </c>
      <c r="W265" s="23">
        <f>+R265</f>
        <v>0.24933195847438117</v>
      </c>
      <c r="X265" s="22">
        <v>0</v>
      </c>
      <c r="Y265" s="23">
        <f t="shared" si="77"/>
        <v>0.24933195847438117</v>
      </c>
      <c r="Z265" s="24" t="str">
        <f t="shared" si="78"/>
        <v xml:space="preserve"> </v>
      </c>
      <c r="AA265" s="25" t="s">
        <v>44</v>
      </c>
      <c r="AB265" s="22">
        <f t="shared" si="79"/>
        <v>1</v>
      </c>
      <c r="AC265" s="22">
        <f t="shared" si="80"/>
        <v>1</v>
      </c>
      <c r="AD265" s="22">
        <f t="shared" si="81"/>
        <v>0</v>
      </c>
      <c r="AF265" s="22">
        <f t="shared" si="82"/>
        <v>0</v>
      </c>
      <c r="AG265" s="22">
        <f t="shared" si="83"/>
        <v>1</v>
      </c>
      <c r="AH265" s="22">
        <f t="shared" si="84"/>
        <v>0</v>
      </c>
    </row>
    <row r="266" spans="1:34" s="22" customFormat="1" x14ac:dyDescent="0.25">
      <c r="A266" s="11"/>
      <c r="B266" s="12"/>
      <c r="C266" s="13"/>
      <c r="D266" s="14"/>
      <c r="E266" s="15"/>
      <c r="F266" s="16"/>
      <c r="G266" s="16"/>
      <c r="H266" s="17"/>
      <c r="I266" s="16"/>
      <c r="J266" s="17"/>
      <c r="K266" s="18"/>
      <c r="L266" s="19"/>
      <c r="M266" s="18"/>
      <c r="N266" s="19"/>
      <c r="O266" s="18"/>
      <c r="P266" s="19"/>
      <c r="Q266" s="20"/>
      <c r="R266" s="53"/>
      <c r="S266" s="21"/>
      <c r="T266" s="21"/>
      <c r="U266" s="21"/>
      <c r="W266" s="23"/>
      <c r="Y266" s="23"/>
      <c r="Z266" s="24"/>
      <c r="AA266" s="25"/>
    </row>
    <row r="267" spans="1:34" s="22" customFormat="1" x14ac:dyDescent="0.25">
      <c r="A267" s="11">
        <v>173</v>
      </c>
      <c r="B267" s="12">
        <v>373</v>
      </c>
      <c r="C267" s="13" t="s">
        <v>39</v>
      </c>
      <c r="D267" s="14" t="s">
        <v>154</v>
      </c>
      <c r="E267" s="15">
        <v>350</v>
      </c>
      <c r="F267" s="16" t="s">
        <v>47</v>
      </c>
      <c r="G267" s="16">
        <v>176761</v>
      </c>
      <c r="H267" s="58" t="s">
        <v>157</v>
      </c>
      <c r="I267" s="11">
        <v>575925</v>
      </c>
      <c r="J267" s="17" t="s">
        <v>157</v>
      </c>
      <c r="K267" s="18">
        <v>-115.1</v>
      </c>
      <c r="L267" s="19">
        <v>50.034622310000003</v>
      </c>
      <c r="M267" s="18">
        <v>15.60246969</v>
      </c>
      <c r="N267" s="19">
        <v>50.034709710000001</v>
      </c>
      <c r="O267" s="18">
        <v>15.6007386</v>
      </c>
      <c r="P267" s="19">
        <v>50.03453408</v>
      </c>
      <c r="Q267" s="20">
        <v>15.60421872</v>
      </c>
      <c r="R267" s="21">
        <f t="shared" ref="R267:R275" si="86">IF(ISBLANK(N267),"",ACOS(COS(RADIANS(90-N267))*COS(RADIANS(90-P267))+SIN(RADIANS(90-N267)) *SIN(RADIANS(90-P267))*COS(RADIANS(O267-Q267)))*6371)</f>
        <v>0.24932745807888557</v>
      </c>
      <c r="S267" s="21">
        <f t="shared" ref="S267:S274" si="87">IF(ISBLANK(N268),"",ACOS(COS(RADIANS(90-N268))*COS(RADIANS(90-P267))+SIN(RADIANS(90-N268)) *SIN(RADIANS(90-P267))*COS(RADIANS(O268-Q267)))*6371)</f>
        <v>0</v>
      </c>
      <c r="T267" s="21">
        <f t="shared" ref="T267:T275" si="88">IF(ISERR(S267),0,S267)</f>
        <v>0</v>
      </c>
      <c r="U267" s="21">
        <f t="shared" ref="U267:U275" si="89">(IF(R267="","",T267))</f>
        <v>0</v>
      </c>
      <c r="W267" s="59">
        <f>SUM(R267:R275)</f>
        <v>2.24152365922561</v>
      </c>
      <c r="X267" s="23">
        <f>SUM(U267:U274)</f>
        <v>1.9343809592353707</v>
      </c>
      <c r="Y267" s="23">
        <f t="shared" ref="Y267:Y275" si="90">+W267+X267</f>
        <v>4.1759046184609812</v>
      </c>
      <c r="Z267" s="24" t="str">
        <f t="shared" ref="Z267:Z275" si="91">IF(+Y267&gt;4,"!!!!!!"," ")</f>
        <v>!!!!!!</v>
      </c>
      <c r="AA267" s="25" t="s">
        <v>44</v>
      </c>
      <c r="AB267" s="22">
        <f t="shared" ref="AB267:AB275" si="92">IF(Y267=0,0,1)</f>
        <v>1</v>
      </c>
      <c r="AC267" s="22">
        <f t="shared" ref="AC267:AC275" si="93">IF(AA267="Správa Železnic",1*AB267,0)</f>
        <v>1</v>
      </c>
      <c r="AD267" s="22">
        <f t="shared" ref="AD267:AD275" si="94">IF(AA267="Podnikatelské subjekty",1*AB267,0)</f>
        <v>0</v>
      </c>
      <c r="AF267" s="22">
        <f t="shared" ref="AF267:AF275" si="95">IF(C267="Česká Třebová - Brno",1,0)</f>
        <v>0</v>
      </c>
      <c r="AG267" s="22">
        <f t="shared" ref="AG267:AG275" si="96">IF(AA267="Správa Železnic",1,0)</f>
        <v>1</v>
      </c>
      <c r="AH267" s="22">
        <f t="shared" ref="AH267:AH275" si="97">+AF267*AG267*AB267</f>
        <v>0</v>
      </c>
    </row>
    <row r="268" spans="1:34" s="22" customFormat="1" x14ac:dyDescent="0.25">
      <c r="A268" s="11">
        <v>173</v>
      </c>
      <c r="B268" s="12">
        <v>373</v>
      </c>
      <c r="C268" s="13" t="s">
        <v>39</v>
      </c>
      <c r="D268" s="14" t="s">
        <v>154</v>
      </c>
      <c r="E268" s="15">
        <v>351</v>
      </c>
      <c r="F268" s="16" t="s">
        <v>47</v>
      </c>
      <c r="G268" s="16">
        <v>176761</v>
      </c>
      <c r="H268" s="58" t="s">
        <v>157</v>
      </c>
      <c r="I268" s="11">
        <v>575925</v>
      </c>
      <c r="J268" s="17" t="s">
        <v>157</v>
      </c>
      <c r="K268" s="18">
        <v>-117.9</v>
      </c>
      <c r="L268" s="19">
        <v>50.034408740000003</v>
      </c>
      <c r="M268" s="18">
        <v>15.605953</v>
      </c>
      <c r="N268" s="19">
        <v>50.03453408</v>
      </c>
      <c r="O268" s="18">
        <v>15.60421872</v>
      </c>
      <c r="P268" s="19">
        <v>50.034205729999996</v>
      </c>
      <c r="Q268" s="20">
        <v>15.607669680000001</v>
      </c>
      <c r="R268" s="21">
        <f t="shared" si="86"/>
        <v>0.24916951320375169</v>
      </c>
      <c r="S268" s="21">
        <f t="shared" si="87"/>
        <v>0</v>
      </c>
      <c r="T268" s="21">
        <f t="shared" si="88"/>
        <v>0</v>
      </c>
      <c r="U268" s="21">
        <f t="shared" si="89"/>
        <v>0</v>
      </c>
      <c r="W268" s="25"/>
      <c r="Y268" s="23">
        <f t="shared" si="90"/>
        <v>0</v>
      </c>
      <c r="Z268" s="24" t="str">
        <f t="shared" si="91"/>
        <v xml:space="preserve"> </v>
      </c>
      <c r="AA268" s="25" t="s">
        <v>44</v>
      </c>
      <c r="AB268" s="22">
        <f t="shared" si="92"/>
        <v>0</v>
      </c>
      <c r="AC268" s="22">
        <f t="shared" si="93"/>
        <v>0</v>
      </c>
      <c r="AD268" s="22">
        <f t="shared" si="94"/>
        <v>0</v>
      </c>
      <c r="AF268" s="22">
        <f t="shared" si="95"/>
        <v>0</v>
      </c>
      <c r="AG268" s="22">
        <f t="shared" si="96"/>
        <v>1</v>
      </c>
      <c r="AH268" s="22">
        <f t="shared" si="97"/>
        <v>0</v>
      </c>
    </row>
    <row r="269" spans="1:34" s="22" customFormat="1" x14ac:dyDescent="0.25">
      <c r="A269" s="11">
        <v>173</v>
      </c>
      <c r="B269" s="12">
        <v>373</v>
      </c>
      <c r="C269" s="13" t="s">
        <v>39</v>
      </c>
      <c r="D269" s="14" t="s">
        <v>154</v>
      </c>
      <c r="E269" s="15">
        <v>352</v>
      </c>
      <c r="F269" s="16" t="s">
        <v>47</v>
      </c>
      <c r="G269" s="16">
        <v>176761</v>
      </c>
      <c r="H269" s="58" t="s">
        <v>157</v>
      </c>
      <c r="I269" s="11">
        <v>575925</v>
      </c>
      <c r="J269" s="17" t="s">
        <v>157</v>
      </c>
      <c r="K269" s="18">
        <v>-118.2</v>
      </c>
      <c r="L269" s="19">
        <v>50.033800329999998</v>
      </c>
      <c r="M269" s="18">
        <v>15.60930332</v>
      </c>
      <c r="N269" s="19">
        <v>50.034205729999996</v>
      </c>
      <c r="O269" s="18">
        <v>15.607669680000001</v>
      </c>
      <c r="P269" s="19">
        <v>50.033301799999997</v>
      </c>
      <c r="Q269" s="20">
        <v>15.610847039999999</v>
      </c>
      <c r="R269" s="21">
        <f t="shared" si="86"/>
        <v>0.24820388386253844</v>
      </c>
      <c r="S269" s="21">
        <f t="shared" si="87"/>
        <v>9.4935297966003418E-5</v>
      </c>
      <c r="T269" s="21">
        <f t="shared" si="88"/>
        <v>9.4935297966003418E-5</v>
      </c>
      <c r="U269" s="21">
        <f t="shared" si="89"/>
        <v>9.4935297966003418E-5</v>
      </c>
      <c r="W269" s="25"/>
      <c r="Y269" s="23">
        <f t="shared" si="90"/>
        <v>0</v>
      </c>
      <c r="Z269" s="24" t="str">
        <f t="shared" si="91"/>
        <v xml:space="preserve"> </v>
      </c>
      <c r="AA269" s="25" t="s">
        <v>44</v>
      </c>
      <c r="AB269" s="22">
        <f t="shared" si="92"/>
        <v>0</v>
      </c>
      <c r="AC269" s="22">
        <f t="shared" si="93"/>
        <v>0</v>
      </c>
      <c r="AD269" s="22">
        <f t="shared" si="94"/>
        <v>0</v>
      </c>
      <c r="AF269" s="22">
        <f t="shared" si="95"/>
        <v>0</v>
      </c>
      <c r="AG269" s="22">
        <f t="shared" si="96"/>
        <v>1</v>
      </c>
      <c r="AH269" s="22">
        <f t="shared" si="97"/>
        <v>0</v>
      </c>
    </row>
    <row r="270" spans="1:34" s="22" customFormat="1" x14ac:dyDescent="0.25">
      <c r="A270" s="11">
        <v>173</v>
      </c>
      <c r="B270" s="12">
        <v>373</v>
      </c>
      <c r="C270" s="13" t="s">
        <v>39</v>
      </c>
      <c r="D270" s="14" t="s">
        <v>154</v>
      </c>
      <c r="E270" s="15">
        <v>353</v>
      </c>
      <c r="F270" s="16" t="s">
        <v>47</v>
      </c>
      <c r="G270" s="16">
        <v>176761</v>
      </c>
      <c r="H270" s="58" t="s">
        <v>157</v>
      </c>
      <c r="I270" s="11">
        <v>575925</v>
      </c>
      <c r="J270" s="17" t="s">
        <v>157</v>
      </c>
      <c r="K270" s="18">
        <v>-114.3</v>
      </c>
      <c r="L270" s="19">
        <v>50.032732500000002</v>
      </c>
      <c r="M270" s="18">
        <v>15.612280999999999</v>
      </c>
      <c r="N270" s="19">
        <v>50.033301799999997</v>
      </c>
      <c r="O270" s="18">
        <v>15.610847039999999</v>
      </c>
      <c r="P270" s="19">
        <v>50.032102100000003</v>
      </c>
      <c r="Q270" s="20">
        <v>15.61378032</v>
      </c>
      <c r="R270" s="21">
        <f t="shared" si="86"/>
        <v>0.24837733882500102</v>
      </c>
      <c r="S270" s="21">
        <f t="shared" si="87"/>
        <v>1.9341910886394387</v>
      </c>
      <c r="T270" s="21">
        <f t="shared" si="88"/>
        <v>1.9341910886394387</v>
      </c>
      <c r="U270" s="21">
        <f t="shared" si="89"/>
        <v>1.9341910886394387</v>
      </c>
      <c r="W270" s="25"/>
      <c r="Y270" s="23">
        <f t="shared" si="90"/>
        <v>0</v>
      </c>
      <c r="Z270" s="24" t="str">
        <f t="shared" si="91"/>
        <v xml:space="preserve"> </v>
      </c>
      <c r="AA270" s="25" t="s">
        <v>44</v>
      </c>
      <c r="AB270" s="22">
        <f t="shared" si="92"/>
        <v>0</v>
      </c>
      <c r="AC270" s="22">
        <f t="shared" si="93"/>
        <v>0</v>
      </c>
      <c r="AD270" s="22">
        <f t="shared" si="94"/>
        <v>0</v>
      </c>
      <c r="AF270" s="22">
        <f t="shared" si="95"/>
        <v>0</v>
      </c>
      <c r="AG270" s="22">
        <f t="shared" si="96"/>
        <v>1</v>
      </c>
      <c r="AH270" s="22">
        <f t="shared" si="97"/>
        <v>0</v>
      </c>
    </row>
    <row r="271" spans="1:34" s="22" customFormat="1" x14ac:dyDescent="0.25">
      <c r="A271" s="11">
        <v>173</v>
      </c>
      <c r="B271" s="12">
        <v>373</v>
      </c>
      <c r="C271" s="13" t="s">
        <v>39</v>
      </c>
      <c r="D271" s="14" t="s">
        <v>154</v>
      </c>
      <c r="E271" s="15">
        <v>354</v>
      </c>
      <c r="F271" s="16" t="s">
        <v>47</v>
      </c>
      <c r="G271" s="16">
        <v>79081</v>
      </c>
      <c r="H271" s="58" t="s">
        <v>158</v>
      </c>
      <c r="I271" s="11">
        <v>555134</v>
      </c>
      <c r="J271" s="17" t="s">
        <v>60</v>
      </c>
      <c r="K271" s="18">
        <v>-117.9</v>
      </c>
      <c r="L271" s="19">
        <v>50.03370674</v>
      </c>
      <c r="M271" s="18">
        <v>15.642483070000001</v>
      </c>
      <c r="N271" s="19">
        <v>50.033660349999998</v>
      </c>
      <c r="O271" s="18">
        <v>15.640751160000001</v>
      </c>
      <c r="P271" s="19">
        <v>50.033649250000003</v>
      </c>
      <c r="Q271" s="20">
        <v>15.6442356</v>
      </c>
      <c r="R271" s="21">
        <f t="shared" si="86"/>
        <v>0.24887807577818388</v>
      </c>
      <c r="S271" s="21">
        <f t="shared" si="87"/>
        <v>9.4935297966003418E-5</v>
      </c>
      <c r="T271" s="21">
        <f t="shared" si="88"/>
        <v>9.4935297966003418E-5</v>
      </c>
      <c r="U271" s="21">
        <f t="shared" si="89"/>
        <v>9.4935297966003418E-5</v>
      </c>
      <c r="W271" s="25"/>
      <c r="Y271" s="23">
        <f t="shared" si="90"/>
        <v>0</v>
      </c>
      <c r="Z271" s="24" t="str">
        <f t="shared" si="91"/>
        <v xml:space="preserve"> </v>
      </c>
      <c r="AA271" s="25" t="s">
        <v>44</v>
      </c>
      <c r="AB271" s="22">
        <f t="shared" si="92"/>
        <v>0</v>
      </c>
      <c r="AC271" s="22">
        <f t="shared" si="93"/>
        <v>0</v>
      </c>
      <c r="AD271" s="22">
        <f t="shared" si="94"/>
        <v>0</v>
      </c>
      <c r="AF271" s="22">
        <f t="shared" si="95"/>
        <v>0</v>
      </c>
      <c r="AG271" s="22">
        <f t="shared" si="96"/>
        <v>1</v>
      </c>
      <c r="AH271" s="22">
        <f t="shared" si="97"/>
        <v>0</v>
      </c>
    </row>
    <row r="272" spans="1:34" s="22" customFormat="1" x14ac:dyDescent="0.25">
      <c r="A272" s="11">
        <v>173</v>
      </c>
      <c r="B272" s="12">
        <v>373</v>
      </c>
      <c r="C272" s="13" t="s">
        <v>39</v>
      </c>
      <c r="D272" s="14" t="s">
        <v>154</v>
      </c>
      <c r="E272" s="15">
        <v>355</v>
      </c>
      <c r="F272" s="16" t="s">
        <v>47</v>
      </c>
      <c r="G272" s="16">
        <v>79081</v>
      </c>
      <c r="H272" s="58" t="s">
        <v>158</v>
      </c>
      <c r="I272" s="11">
        <v>555134</v>
      </c>
      <c r="J272" s="17" t="s">
        <v>60</v>
      </c>
      <c r="K272" s="18">
        <v>-119.3</v>
      </c>
      <c r="L272" s="19">
        <v>50.033453270000003</v>
      </c>
      <c r="M272" s="18">
        <v>15.645962409999999</v>
      </c>
      <c r="N272" s="19">
        <v>50.033649250000003</v>
      </c>
      <c r="O272" s="18">
        <v>15.6442356</v>
      </c>
      <c r="P272" s="19">
        <v>50.033240759999998</v>
      </c>
      <c r="Q272" s="20">
        <v>15.64766964</v>
      </c>
      <c r="R272" s="21">
        <f t="shared" si="86"/>
        <v>0.24944660985174072</v>
      </c>
      <c r="S272" s="21">
        <f t="shared" si="87"/>
        <v>0</v>
      </c>
      <c r="T272" s="21">
        <f t="shared" si="88"/>
        <v>0</v>
      </c>
      <c r="U272" s="21">
        <f t="shared" si="89"/>
        <v>0</v>
      </c>
      <c r="W272" s="25"/>
      <c r="Y272" s="23">
        <f t="shared" si="90"/>
        <v>0</v>
      </c>
      <c r="Z272" s="24" t="str">
        <f t="shared" si="91"/>
        <v xml:space="preserve"> </v>
      </c>
      <c r="AA272" s="25" t="s">
        <v>44</v>
      </c>
      <c r="AB272" s="22">
        <f t="shared" si="92"/>
        <v>0</v>
      </c>
      <c r="AC272" s="22">
        <f t="shared" si="93"/>
        <v>0</v>
      </c>
      <c r="AD272" s="22">
        <f t="shared" si="94"/>
        <v>0</v>
      </c>
      <c r="AF272" s="22">
        <f t="shared" si="95"/>
        <v>0</v>
      </c>
      <c r="AG272" s="22">
        <f t="shared" si="96"/>
        <v>1</v>
      </c>
      <c r="AH272" s="22">
        <f t="shared" si="97"/>
        <v>0</v>
      </c>
    </row>
    <row r="273" spans="1:34" s="22" customFormat="1" x14ac:dyDescent="0.25">
      <c r="A273" s="11">
        <v>173</v>
      </c>
      <c r="B273" s="12">
        <v>373</v>
      </c>
      <c r="C273" s="13" t="s">
        <v>39</v>
      </c>
      <c r="D273" s="14" t="s">
        <v>154</v>
      </c>
      <c r="E273" s="15">
        <v>356</v>
      </c>
      <c r="F273" s="16" t="s">
        <v>47</v>
      </c>
      <c r="G273" s="16">
        <v>79081</v>
      </c>
      <c r="H273" s="58" t="s">
        <v>158</v>
      </c>
      <c r="I273" s="11">
        <v>555134</v>
      </c>
      <c r="J273" s="17" t="s">
        <v>60</v>
      </c>
      <c r="K273" s="18">
        <v>-120.9</v>
      </c>
      <c r="L273" s="19">
        <v>50.033023960000001</v>
      </c>
      <c r="M273" s="18">
        <v>15.649382729999999</v>
      </c>
      <c r="N273" s="19">
        <v>50.033240759999998</v>
      </c>
      <c r="O273" s="18">
        <v>15.64766964</v>
      </c>
      <c r="P273" s="19">
        <v>50.032807169999998</v>
      </c>
      <c r="Q273" s="20">
        <v>15.65109468</v>
      </c>
      <c r="R273" s="21">
        <f t="shared" si="86"/>
        <v>0.24934124819270775</v>
      </c>
      <c r="S273" s="21">
        <f t="shared" si="87"/>
        <v>0</v>
      </c>
      <c r="T273" s="21">
        <f t="shared" si="88"/>
        <v>0</v>
      </c>
      <c r="U273" s="21">
        <f t="shared" si="89"/>
        <v>0</v>
      </c>
      <c r="W273" s="25"/>
      <c r="Y273" s="23">
        <f t="shared" si="90"/>
        <v>0</v>
      </c>
      <c r="Z273" s="24" t="str">
        <f t="shared" si="91"/>
        <v xml:space="preserve"> </v>
      </c>
      <c r="AA273" s="25" t="s">
        <v>44</v>
      </c>
      <c r="AB273" s="22">
        <f t="shared" si="92"/>
        <v>0</v>
      </c>
      <c r="AC273" s="22">
        <f t="shared" si="93"/>
        <v>0</v>
      </c>
      <c r="AD273" s="22">
        <f t="shared" si="94"/>
        <v>0</v>
      </c>
      <c r="AF273" s="22">
        <f t="shared" si="95"/>
        <v>0</v>
      </c>
      <c r="AG273" s="22">
        <f t="shared" si="96"/>
        <v>1</v>
      </c>
      <c r="AH273" s="22">
        <f t="shared" si="97"/>
        <v>0</v>
      </c>
    </row>
    <row r="274" spans="1:34" s="22" customFormat="1" x14ac:dyDescent="0.25">
      <c r="A274" s="11">
        <v>173</v>
      </c>
      <c r="B274" s="12">
        <v>373</v>
      </c>
      <c r="C274" s="13" t="s">
        <v>39</v>
      </c>
      <c r="D274" s="14" t="s">
        <v>154</v>
      </c>
      <c r="E274" s="15">
        <v>357</v>
      </c>
      <c r="F274" s="16" t="s">
        <v>47</v>
      </c>
      <c r="G274" s="16">
        <v>79081</v>
      </c>
      <c r="H274" s="58" t="s">
        <v>158</v>
      </c>
      <c r="I274" s="11">
        <v>555134</v>
      </c>
      <c r="J274" s="17" t="s">
        <v>60</v>
      </c>
      <c r="K274" s="18">
        <v>-119.5</v>
      </c>
      <c r="L274" s="19">
        <v>50.032590319999997</v>
      </c>
      <c r="M274" s="18">
        <v>15.65280738</v>
      </c>
      <c r="N274" s="19">
        <v>50.032807169999998</v>
      </c>
      <c r="O274" s="18">
        <v>15.65109468</v>
      </c>
      <c r="P274" s="19">
        <v>50.032373470000003</v>
      </c>
      <c r="Q274" s="20">
        <v>15.65451972</v>
      </c>
      <c r="R274" s="21">
        <f t="shared" si="86"/>
        <v>0.24934578448485012</v>
      </c>
      <c r="S274" s="21">
        <f t="shared" si="87"/>
        <v>0</v>
      </c>
      <c r="T274" s="21">
        <f t="shared" si="88"/>
        <v>0</v>
      </c>
      <c r="U274" s="21">
        <f t="shared" si="89"/>
        <v>0</v>
      </c>
      <c r="W274" s="25"/>
      <c r="Y274" s="23">
        <f t="shared" si="90"/>
        <v>0</v>
      </c>
      <c r="Z274" s="24" t="str">
        <f t="shared" si="91"/>
        <v xml:space="preserve"> </v>
      </c>
      <c r="AA274" s="25" t="s">
        <v>44</v>
      </c>
      <c r="AB274" s="22">
        <f t="shared" si="92"/>
        <v>0</v>
      </c>
      <c r="AC274" s="22">
        <f t="shared" si="93"/>
        <v>0</v>
      </c>
      <c r="AD274" s="22">
        <f t="shared" si="94"/>
        <v>0</v>
      </c>
      <c r="AF274" s="22">
        <f t="shared" si="95"/>
        <v>0</v>
      </c>
      <c r="AG274" s="22">
        <f t="shared" si="96"/>
        <v>1</v>
      </c>
      <c r="AH274" s="22">
        <f t="shared" si="97"/>
        <v>0</v>
      </c>
    </row>
    <row r="275" spans="1:34" s="22" customFormat="1" x14ac:dyDescent="0.25">
      <c r="A275" s="11">
        <v>173</v>
      </c>
      <c r="B275" s="12">
        <v>373</v>
      </c>
      <c r="C275" s="13" t="s">
        <v>39</v>
      </c>
      <c r="D275" s="14" t="s">
        <v>154</v>
      </c>
      <c r="E275" s="15">
        <v>358</v>
      </c>
      <c r="F275" s="16" t="s">
        <v>47</v>
      </c>
      <c r="G275" s="16">
        <v>79081</v>
      </c>
      <c r="H275" s="58" t="s">
        <v>158</v>
      </c>
      <c r="I275" s="11">
        <v>555134</v>
      </c>
      <c r="J275" s="17" t="s">
        <v>60</v>
      </c>
      <c r="K275" s="18">
        <v>-116.5</v>
      </c>
      <c r="L275" s="19">
        <v>50.032156329999999</v>
      </c>
      <c r="M275" s="18">
        <v>15.656233220000001</v>
      </c>
      <c r="N275" s="19">
        <v>50.032373470000003</v>
      </c>
      <c r="O275" s="18">
        <v>15.65451972</v>
      </c>
      <c r="P275" s="19">
        <v>50.031939299999998</v>
      </c>
      <c r="Q275" s="20">
        <v>15.65794584</v>
      </c>
      <c r="R275" s="21">
        <f t="shared" si="86"/>
        <v>0.24943374694795084</v>
      </c>
      <c r="S275" s="21" t="e">
        <f>IF(ISBLANK(#REF!),"",ACOS(COS(RADIANS(90-#REF!))*COS(RADIANS(90-P275))+SIN(RADIANS(90-#REF!)) *SIN(RADIANS(90-P275))*COS(RADIANS(#REF!-Q275)))*6371)</f>
        <v>#REF!</v>
      </c>
      <c r="T275" s="21">
        <f t="shared" si="88"/>
        <v>0</v>
      </c>
      <c r="U275" s="21">
        <f t="shared" si="89"/>
        <v>0</v>
      </c>
      <c r="W275" s="25"/>
      <c r="Y275" s="23">
        <f t="shared" si="90"/>
        <v>0</v>
      </c>
      <c r="Z275" s="24" t="str">
        <f t="shared" si="91"/>
        <v xml:space="preserve"> </v>
      </c>
      <c r="AA275" s="25" t="s">
        <v>44</v>
      </c>
      <c r="AB275" s="22">
        <f t="shared" si="92"/>
        <v>0</v>
      </c>
      <c r="AC275" s="22">
        <f t="shared" si="93"/>
        <v>0</v>
      </c>
      <c r="AD275" s="22">
        <f t="shared" si="94"/>
        <v>0</v>
      </c>
      <c r="AF275" s="22">
        <f t="shared" si="95"/>
        <v>0</v>
      </c>
      <c r="AG275" s="22">
        <f t="shared" si="96"/>
        <v>1</v>
      </c>
      <c r="AH275" s="22">
        <f t="shared" si="97"/>
        <v>0</v>
      </c>
    </row>
    <row r="276" spans="1:34" s="22" customFormat="1" x14ac:dyDescent="0.25">
      <c r="A276" s="11"/>
      <c r="B276" s="12"/>
      <c r="C276" s="13"/>
      <c r="D276" s="14"/>
      <c r="E276" s="15"/>
      <c r="F276" s="16"/>
      <c r="G276" s="16"/>
      <c r="H276" s="17"/>
      <c r="I276" s="16"/>
      <c r="J276" s="17"/>
      <c r="K276" s="18"/>
      <c r="L276" s="19"/>
      <c r="M276" s="18"/>
      <c r="N276" s="19"/>
      <c r="O276" s="18"/>
      <c r="P276" s="19"/>
      <c r="Q276" s="20"/>
      <c r="R276" s="53" t="str">
        <f t="shared" si="75"/>
        <v/>
      </c>
      <c r="S276" s="21">
        <f t="shared" si="85"/>
        <v>5763.1038988671362</v>
      </c>
      <c r="T276" s="21">
        <f t="shared" si="74"/>
        <v>5763.1038988671362</v>
      </c>
      <c r="U276" s="21" t="str">
        <f t="shared" si="76"/>
        <v/>
      </c>
      <c r="Y276" s="23">
        <f t="shared" si="77"/>
        <v>0</v>
      </c>
      <c r="Z276" s="24" t="str">
        <f t="shared" si="78"/>
        <v xml:space="preserve"> </v>
      </c>
      <c r="AA276" s="25"/>
      <c r="AB276" s="22">
        <f t="shared" si="79"/>
        <v>0</v>
      </c>
      <c r="AC276" s="22">
        <f t="shared" si="80"/>
        <v>0</v>
      </c>
      <c r="AD276" s="22">
        <f t="shared" si="81"/>
        <v>0</v>
      </c>
      <c r="AF276" s="22">
        <f t="shared" si="82"/>
        <v>0</v>
      </c>
      <c r="AG276" s="22">
        <f t="shared" si="83"/>
        <v>0</v>
      </c>
      <c r="AH276" s="22">
        <f t="shared" si="84"/>
        <v>0</v>
      </c>
    </row>
    <row r="277" spans="1:34" s="22" customFormat="1" x14ac:dyDescent="0.25">
      <c r="A277" s="11">
        <v>174</v>
      </c>
      <c r="B277" s="12">
        <v>374</v>
      </c>
      <c r="C277" s="13" t="s">
        <v>39</v>
      </c>
      <c r="D277" s="14" t="s">
        <v>154</v>
      </c>
      <c r="E277" s="15">
        <v>366</v>
      </c>
      <c r="F277" s="16" t="s">
        <v>47</v>
      </c>
      <c r="G277" s="16">
        <v>171735</v>
      </c>
      <c r="H277" s="17" t="s">
        <v>159</v>
      </c>
      <c r="I277" s="16">
        <v>575399</v>
      </c>
      <c r="J277" s="17" t="s">
        <v>160</v>
      </c>
      <c r="K277" s="18">
        <v>-118.3</v>
      </c>
      <c r="L277" s="19">
        <v>49.993093100000003</v>
      </c>
      <c r="M277" s="18">
        <v>15.988213249999999</v>
      </c>
      <c r="N277" s="19">
        <v>49.993454100000001</v>
      </c>
      <c r="O277" s="18">
        <v>15.98656248</v>
      </c>
      <c r="P277" s="19">
        <v>49.992731669999998</v>
      </c>
      <c r="Q277" s="20">
        <v>15.989865119999999</v>
      </c>
      <c r="R277" s="53">
        <f t="shared" si="75"/>
        <v>0.24938143940395063</v>
      </c>
      <c r="S277" s="21">
        <f t="shared" si="85"/>
        <v>0</v>
      </c>
      <c r="T277" s="21">
        <f t="shared" si="74"/>
        <v>0</v>
      </c>
      <c r="U277" s="21">
        <f t="shared" si="76"/>
        <v>0</v>
      </c>
      <c r="W277" s="23">
        <f>SUM(R277:R283)</f>
        <v>1.7454303510350271</v>
      </c>
      <c r="X277" s="23">
        <f>SUM(U277:U282)</f>
        <v>2.9562838271876082</v>
      </c>
      <c r="Y277" s="23">
        <f t="shared" si="77"/>
        <v>4.7017141782226357</v>
      </c>
      <c r="Z277" s="24" t="str">
        <f t="shared" si="78"/>
        <v>!!!!!!</v>
      </c>
      <c r="AA277" s="25" t="s">
        <v>44</v>
      </c>
      <c r="AB277" s="22">
        <f t="shared" si="79"/>
        <v>1</v>
      </c>
      <c r="AC277" s="22">
        <f t="shared" si="80"/>
        <v>1</v>
      </c>
      <c r="AD277" s="22">
        <f t="shared" si="81"/>
        <v>0</v>
      </c>
      <c r="AF277" s="22">
        <f t="shared" si="82"/>
        <v>0</v>
      </c>
      <c r="AG277" s="22">
        <f t="shared" si="83"/>
        <v>1</v>
      </c>
      <c r="AH277" s="22">
        <f t="shared" si="84"/>
        <v>0</v>
      </c>
    </row>
    <row r="278" spans="1:34" s="22" customFormat="1" x14ac:dyDescent="0.25">
      <c r="A278" s="11">
        <v>174</v>
      </c>
      <c r="B278" s="12">
        <v>374</v>
      </c>
      <c r="C278" s="13" t="s">
        <v>39</v>
      </c>
      <c r="D278" s="14" t="s">
        <v>154</v>
      </c>
      <c r="E278" s="15">
        <v>367</v>
      </c>
      <c r="F278" s="16" t="s">
        <v>47</v>
      </c>
      <c r="G278" s="16">
        <v>171735</v>
      </c>
      <c r="H278" s="17" t="s">
        <v>159</v>
      </c>
      <c r="I278" s="16">
        <v>575399</v>
      </c>
      <c r="J278" s="17" t="s">
        <v>160</v>
      </c>
      <c r="K278" s="18">
        <v>-119.1</v>
      </c>
      <c r="L278" s="19">
        <v>49.99237059</v>
      </c>
      <c r="M278" s="18">
        <v>15.991516069999999</v>
      </c>
      <c r="N278" s="19">
        <v>49.992731669999998</v>
      </c>
      <c r="O278" s="18">
        <v>15.989865119999999</v>
      </c>
      <c r="P278" s="19">
        <v>49.992009230000001</v>
      </c>
      <c r="Q278" s="20">
        <v>15.99316776</v>
      </c>
      <c r="R278" s="53">
        <f t="shared" si="75"/>
        <v>0.24938514375257825</v>
      </c>
      <c r="S278" s="21">
        <f t="shared" si="85"/>
        <v>2.9562838271876082</v>
      </c>
      <c r="T278" s="21">
        <f t="shared" si="74"/>
        <v>2.9562838271876082</v>
      </c>
      <c r="U278" s="21">
        <f t="shared" si="76"/>
        <v>2.9562838271876082</v>
      </c>
      <c r="Y278" s="23">
        <f t="shared" si="77"/>
        <v>0</v>
      </c>
      <c r="Z278" s="24" t="str">
        <f t="shared" si="78"/>
        <v xml:space="preserve"> </v>
      </c>
      <c r="AA278" s="25" t="s">
        <v>44</v>
      </c>
      <c r="AB278" s="22">
        <f t="shared" si="79"/>
        <v>0</v>
      </c>
      <c r="AC278" s="22">
        <f t="shared" si="80"/>
        <v>0</v>
      </c>
      <c r="AD278" s="22">
        <f t="shared" si="81"/>
        <v>0</v>
      </c>
      <c r="AF278" s="22">
        <f t="shared" si="82"/>
        <v>0</v>
      </c>
      <c r="AG278" s="22">
        <f t="shared" si="83"/>
        <v>1</v>
      </c>
      <c r="AH278" s="22">
        <f t="shared" si="84"/>
        <v>0</v>
      </c>
    </row>
    <row r="279" spans="1:34" s="22" customFormat="1" x14ac:dyDescent="0.25">
      <c r="A279" s="11">
        <v>174</v>
      </c>
      <c r="B279" s="12">
        <v>374</v>
      </c>
      <c r="C279" s="13" t="s">
        <v>39</v>
      </c>
      <c r="D279" s="14" t="s">
        <v>154</v>
      </c>
      <c r="E279" s="15">
        <v>368</v>
      </c>
      <c r="F279" s="16" t="s">
        <v>47</v>
      </c>
      <c r="G279" s="16">
        <v>168998</v>
      </c>
      <c r="H279" s="17" t="s">
        <v>161</v>
      </c>
      <c r="I279" s="16">
        <v>575828</v>
      </c>
      <c r="J279" s="17" t="s">
        <v>162</v>
      </c>
      <c r="K279" s="18">
        <v>-116.6</v>
      </c>
      <c r="L279" s="19">
        <v>49.986908710000002</v>
      </c>
      <c r="M279" s="18">
        <v>16.035412789999999</v>
      </c>
      <c r="N279" s="19">
        <v>49.986721299999999</v>
      </c>
      <c r="O279" s="18">
        <v>16.033693679999999</v>
      </c>
      <c r="P279" s="19">
        <v>49.987097429999999</v>
      </c>
      <c r="Q279" s="20">
        <v>16.037131680000002</v>
      </c>
      <c r="R279" s="53">
        <f t="shared" si="75"/>
        <v>0.24932987998850842</v>
      </c>
      <c r="S279" s="21">
        <f t="shared" si="85"/>
        <v>0</v>
      </c>
      <c r="T279" s="21">
        <f t="shared" si="74"/>
        <v>0</v>
      </c>
      <c r="U279" s="21">
        <f t="shared" si="76"/>
        <v>0</v>
      </c>
      <c r="Y279" s="23">
        <f t="shared" si="77"/>
        <v>0</v>
      </c>
      <c r="Z279" s="24" t="str">
        <f t="shared" si="78"/>
        <v xml:space="preserve"> </v>
      </c>
      <c r="AA279" s="25" t="s">
        <v>44</v>
      </c>
      <c r="AB279" s="22">
        <f t="shared" si="79"/>
        <v>0</v>
      </c>
      <c r="AC279" s="22">
        <f t="shared" si="80"/>
        <v>0</v>
      </c>
      <c r="AD279" s="22">
        <f t="shared" si="81"/>
        <v>0</v>
      </c>
      <c r="AF279" s="22">
        <f t="shared" si="82"/>
        <v>0</v>
      </c>
      <c r="AG279" s="22">
        <f t="shared" si="83"/>
        <v>1</v>
      </c>
      <c r="AH279" s="22">
        <f t="shared" si="84"/>
        <v>0</v>
      </c>
    </row>
    <row r="280" spans="1:34" s="22" customFormat="1" x14ac:dyDescent="0.25">
      <c r="A280" s="11">
        <v>174</v>
      </c>
      <c r="B280" s="12">
        <v>374</v>
      </c>
      <c r="C280" s="13" t="s">
        <v>39</v>
      </c>
      <c r="D280" s="14" t="s">
        <v>154</v>
      </c>
      <c r="E280" s="15">
        <v>369</v>
      </c>
      <c r="F280" s="16" t="s">
        <v>47</v>
      </c>
      <c r="G280" s="16">
        <v>168998</v>
      </c>
      <c r="H280" s="17" t="s">
        <v>161</v>
      </c>
      <c r="I280" s="16">
        <v>575828</v>
      </c>
      <c r="J280" s="17" t="s">
        <v>162</v>
      </c>
      <c r="K280" s="18">
        <v>-117.6</v>
      </c>
      <c r="L280" s="19">
        <v>49.987286230000002</v>
      </c>
      <c r="M280" s="18">
        <v>16.03885111</v>
      </c>
      <c r="N280" s="19">
        <v>49.987097429999999</v>
      </c>
      <c r="O280" s="18">
        <v>16.037131680000002</v>
      </c>
      <c r="P280" s="19">
        <v>49.987474839999997</v>
      </c>
      <c r="Q280" s="20">
        <v>16.040569319999999</v>
      </c>
      <c r="R280" s="53">
        <f t="shared" si="75"/>
        <v>0.24932655437461415</v>
      </c>
      <c r="S280" s="21">
        <f t="shared" si="85"/>
        <v>0</v>
      </c>
      <c r="T280" s="21">
        <f t="shared" si="74"/>
        <v>0</v>
      </c>
      <c r="U280" s="21">
        <f t="shared" si="76"/>
        <v>0</v>
      </c>
      <c r="Y280" s="23">
        <f t="shared" si="77"/>
        <v>0</v>
      </c>
      <c r="Z280" s="24" t="str">
        <f t="shared" si="78"/>
        <v xml:space="preserve"> </v>
      </c>
      <c r="AA280" s="25" t="s">
        <v>44</v>
      </c>
      <c r="AB280" s="22">
        <f t="shared" si="79"/>
        <v>0</v>
      </c>
      <c r="AC280" s="22">
        <f t="shared" si="80"/>
        <v>0</v>
      </c>
      <c r="AD280" s="22">
        <f t="shared" si="81"/>
        <v>0</v>
      </c>
      <c r="AF280" s="22">
        <f t="shared" si="82"/>
        <v>0</v>
      </c>
      <c r="AG280" s="22">
        <f t="shared" si="83"/>
        <v>1</v>
      </c>
      <c r="AH280" s="22">
        <f t="shared" si="84"/>
        <v>0</v>
      </c>
    </row>
    <row r="281" spans="1:34" s="22" customFormat="1" x14ac:dyDescent="0.25">
      <c r="A281" s="11">
        <v>174</v>
      </c>
      <c r="B281" s="12">
        <v>374</v>
      </c>
      <c r="C281" s="13" t="s">
        <v>39</v>
      </c>
      <c r="D281" s="14" t="s">
        <v>154</v>
      </c>
      <c r="E281" s="15">
        <v>370</v>
      </c>
      <c r="F281" s="16" t="s">
        <v>47</v>
      </c>
      <c r="G281" s="16">
        <v>168998</v>
      </c>
      <c r="H281" s="17" t="s">
        <v>161</v>
      </c>
      <c r="I281" s="16">
        <v>575828</v>
      </c>
      <c r="J281" s="17" t="s">
        <v>162</v>
      </c>
      <c r="K281" s="18">
        <v>-117.9</v>
      </c>
      <c r="L281" s="19">
        <v>49.987663529999999</v>
      </c>
      <c r="M281" s="18">
        <v>16.042288339999999</v>
      </c>
      <c r="N281" s="19">
        <v>49.987474839999997</v>
      </c>
      <c r="O281" s="18">
        <v>16.040569319999999</v>
      </c>
      <c r="P281" s="19">
        <v>49.987852119999999</v>
      </c>
      <c r="Q281" s="20">
        <v>16.044006960000001</v>
      </c>
      <c r="R281" s="53">
        <f t="shared" si="75"/>
        <v>0.24932221655025733</v>
      </c>
      <c r="S281" s="21">
        <f t="shared" si="85"/>
        <v>0</v>
      </c>
      <c r="T281" s="21">
        <f t="shared" si="74"/>
        <v>0</v>
      </c>
      <c r="U281" s="21">
        <f t="shared" si="76"/>
        <v>0</v>
      </c>
      <c r="Y281" s="23">
        <f t="shared" si="77"/>
        <v>0</v>
      </c>
      <c r="Z281" s="24" t="str">
        <f t="shared" si="78"/>
        <v xml:space="preserve"> </v>
      </c>
      <c r="AA281" s="25" t="s">
        <v>44</v>
      </c>
      <c r="AB281" s="22">
        <f t="shared" si="79"/>
        <v>0</v>
      </c>
      <c r="AC281" s="22">
        <f t="shared" si="80"/>
        <v>0</v>
      </c>
      <c r="AD281" s="22">
        <f t="shared" si="81"/>
        <v>0</v>
      </c>
      <c r="AF281" s="22">
        <f t="shared" si="82"/>
        <v>0</v>
      </c>
      <c r="AG281" s="22">
        <f t="shared" si="83"/>
        <v>1</v>
      </c>
      <c r="AH281" s="22">
        <f t="shared" si="84"/>
        <v>0</v>
      </c>
    </row>
    <row r="282" spans="1:34" s="22" customFormat="1" x14ac:dyDescent="0.25">
      <c r="A282" s="11">
        <v>174</v>
      </c>
      <c r="B282" s="12">
        <v>374</v>
      </c>
      <c r="C282" s="13" t="s">
        <v>39</v>
      </c>
      <c r="D282" s="14" t="s">
        <v>154</v>
      </c>
      <c r="E282" s="15">
        <v>371</v>
      </c>
      <c r="F282" s="16" t="s">
        <v>47</v>
      </c>
      <c r="G282" s="16">
        <v>168998</v>
      </c>
      <c r="H282" s="17" t="s">
        <v>161</v>
      </c>
      <c r="I282" s="16">
        <v>575828</v>
      </c>
      <c r="J282" s="17" t="s">
        <v>162</v>
      </c>
      <c r="K282" s="18">
        <v>-117.6</v>
      </c>
      <c r="L282" s="19">
        <v>49.988040810000001</v>
      </c>
      <c r="M282" s="18">
        <v>16.045726370000001</v>
      </c>
      <c r="N282" s="19">
        <v>49.987852119999999</v>
      </c>
      <c r="O282" s="18">
        <v>16.044006960000001</v>
      </c>
      <c r="P282" s="19">
        <v>49.98822929</v>
      </c>
      <c r="Q282" s="20">
        <v>16.04744496</v>
      </c>
      <c r="R282" s="53">
        <f t="shared" si="75"/>
        <v>0.24934359767669023</v>
      </c>
      <c r="S282" s="21">
        <f t="shared" si="85"/>
        <v>0</v>
      </c>
      <c r="T282" s="21">
        <f t="shared" si="74"/>
        <v>0</v>
      </c>
      <c r="U282" s="21">
        <f t="shared" si="76"/>
        <v>0</v>
      </c>
      <c r="Y282" s="23">
        <f t="shared" si="77"/>
        <v>0</v>
      </c>
      <c r="Z282" s="24" t="str">
        <f t="shared" si="78"/>
        <v xml:space="preserve"> </v>
      </c>
      <c r="AA282" s="25" t="s">
        <v>44</v>
      </c>
      <c r="AB282" s="22">
        <f t="shared" si="79"/>
        <v>0</v>
      </c>
      <c r="AC282" s="22">
        <f t="shared" si="80"/>
        <v>0</v>
      </c>
      <c r="AD282" s="22">
        <f t="shared" si="81"/>
        <v>0</v>
      </c>
      <c r="AF282" s="22">
        <f t="shared" si="82"/>
        <v>0</v>
      </c>
      <c r="AG282" s="22">
        <f t="shared" si="83"/>
        <v>1</v>
      </c>
      <c r="AH282" s="22">
        <f t="shared" si="84"/>
        <v>0</v>
      </c>
    </row>
    <row r="283" spans="1:34" s="22" customFormat="1" x14ac:dyDescent="0.25">
      <c r="A283" s="11">
        <v>174</v>
      </c>
      <c r="B283" s="12">
        <v>374</v>
      </c>
      <c r="C283" s="13" t="s">
        <v>39</v>
      </c>
      <c r="D283" s="14" t="s">
        <v>154</v>
      </c>
      <c r="E283" s="15">
        <v>372</v>
      </c>
      <c r="F283" s="16" t="s">
        <v>47</v>
      </c>
      <c r="G283" s="16">
        <v>168998</v>
      </c>
      <c r="H283" s="17" t="s">
        <v>161</v>
      </c>
      <c r="I283" s="16">
        <v>575828</v>
      </c>
      <c r="J283" s="17" t="s">
        <v>162</v>
      </c>
      <c r="K283" s="18">
        <v>-118.7</v>
      </c>
      <c r="L283" s="19">
        <v>49.98841797</v>
      </c>
      <c r="M283" s="18">
        <v>16.04916455</v>
      </c>
      <c r="N283" s="19">
        <v>49.98822929</v>
      </c>
      <c r="O283" s="18">
        <v>16.04744496</v>
      </c>
      <c r="P283" s="19">
        <v>49.988606449999999</v>
      </c>
      <c r="Q283" s="20">
        <v>16.050882959999999</v>
      </c>
      <c r="R283" s="53">
        <f t="shared" si="75"/>
        <v>0.24934151928842807</v>
      </c>
      <c r="S283" s="21" t="str">
        <f t="shared" si="85"/>
        <v/>
      </c>
      <c r="T283" s="21" t="str">
        <f t="shared" si="74"/>
        <v/>
      </c>
      <c r="U283" s="21" t="str">
        <f t="shared" si="76"/>
        <v/>
      </c>
      <c r="Y283" s="23">
        <f t="shared" si="77"/>
        <v>0</v>
      </c>
      <c r="Z283" s="24" t="str">
        <f t="shared" si="78"/>
        <v xml:space="preserve"> </v>
      </c>
      <c r="AA283" s="25" t="s">
        <v>44</v>
      </c>
      <c r="AB283" s="22">
        <f t="shared" si="79"/>
        <v>0</v>
      </c>
      <c r="AC283" s="22">
        <f t="shared" si="80"/>
        <v>0</v>
      </c>
      <c r="AD283" s="22">
        <f t="shared" si="81"/>
        <v>0</v>
      </c>
      <c r="AF283" s="22">
        <f t="shared" si="82"/>
        <v>0</v>
      </c>
      <c r="AG283" s="22">
        <f t="shared" si="83"/>
        <v>1</v>
      </c>
      <c r="AH283" s="22">
        <f t="shared" si="84"/>
        <v>0</v>
      </c>
    </row>
    <row r="284" spans="1:34" s="35" customFormat="1" x14ac:dyDescent="0.25">
      <c r="A284" s="26"/>
      <c r="B284" s="27"/>
      <c r="C284" s="28" t="s">
        <v>39</v>
      </c>
      <c r="D284" s="29"/>
      <c r="E284" s="30"/>
      <c r="F284" s="27"/>
      <c r="G284" s="27"/>
      <c r="H284" s="28"/>
      <c r="I284" s="27"/>
      <c r="J284" s="28"/>
      <c r="K284" s="31"/>
      <c r="L284" s="32"/>
      <c r="M284" s="31"/>
      <c r="N284" s="32"/>
      <c r="O284" s="31"/>
      <c r="P284" s="32"/>
      <c r="Q284" s="33"/>
      <c r="R284" s="54" t="str">
        <f t="shared" si="75"/>
        <v/>
      </c>
      <c r="S284" s="34">
        <f t="shared" si="85"/>
        <v>5720.9548794728516</v>
      </c>
      <c r="T284" s="34">
        <f t="shared" si="74"/>
        <v>5720.9548794728516</v>
      </c>
      <c r="U284" s="34" t="str">
        <f t="shared" si="76"/>
        <v/>
      </c>
      <c r="Y284" s="36">
        <f t="shared" si="77"/>
        <v>0</v>
      </c>
      <c r="Z284" s="37" t="str">
        <f t="shared" si="78"/>
        <v xml:space="preserve"> </v>
      </c>
      <c r="AA284" s="38"/>
      <c r="AB284" s="35">
        <f>SUBTOTAL(9,AB68:AB283)</f>
        <v>35</v>
      </c>
      <c r="AC284" s="35">
        <f>SUBTOTAL(9,AC68:AC283)</f>
        <v>35</v>
      </c>
      <c r="AD284" s="35">
        <f>SUBTOTAL(9,AD68:AD283)</f>
        <v>0</v>
      </c>
      <c r="AF284" s="35">
        <f t="shared" si="82"/>
        <v>0</v>
      </c>
      <c r="AG284" s="35">
        <f t="shared" si="83"/>
        <v>0</v>
      </c>
      <c r="AH284" s="35">
        <f t="shared" si="84"/>
        <v>0</v>
      </c>
    </row>
    <row r="285" spans="1:34" s="22" customFormat="1" x14ac:dyDescent="0.25">
      <c r="A285" s="11">
        <v>175</v>
      </c>
      <c r="B285" s="12">
        <v>375</v>
      </c>
      <c r="C285" s="13" t="s">
        <v>118</v>
      </c>
      <c r="D285" s="14" t="s">
        <v>154</v>
      </c>
      <c r="E285" s="15">
        <v>260</v>
      </c>
      <c r="F285" s="16" t="s">
        <v>69</v>
      </c>
      <c r="G285" s="16">
        <v>31321</v>
      </c>
      <c r="H285" s="17" t="s">
        <v>139</v>
      </c>
      <c r="I285" s="16">
        <v>581542</v>
      </c>
      <c r="J285" s="17" t="s">
        <v>139</v>
      </c>
      <c r="K285" s="18">
        <v>-117.4</v>
      </c>
      <c r="L285" s="19">
        <v>49.427862500000003</v>
      </c>
      <c r="M285" s="18">
        <v>16.62545085</v>
      </c>
      <c r="N285" s="19">
        <v>49.428973399999997</v>
      </c>
      <c r="O285" s="18">
        <v>16.625662200000001</v>
      </c>
      <c r="P285" s="19">
        <v>49.426752059999998</v>
      </c>
      <c r="Q285" s="20">
        <v>16.625172240000001</v>
      </c>
      <c r="R285" s="53">
        <f t="shared" si="75"/>
        <v>0.24953052763346562</v>
      </c>
      <c r="S285" s="21">
        <f t="shared" si="85"/>
        <v>1.3425878504835786E-4</v>
      </c>
      <c r="T285" s="21">
        <f t="shared" si="74"/>
        <v>1.3425878504835786E-4</v>
      </c>
      <c r="U285" s="21">
        <f t="shared" si="76"/>
        <v>1.3425878504835786E-4</v>
      </c>
      <c r="W285" s="23">
        <f>SUM(R285:R287)</f>
        <v>0.74912244402812878</v>
      </c>
      <c r="X285" s="23">
        <f>SUM(U285:U286)</f>
        <v>1.3425878504835786E-4</v>
      </c>
      <c r="Y285" s="23">
        <f t="shared" si="77"/>
        <v>0.74925670281317713</v>
      </c>
      <c r="Z285" s="24" t="str">
        <f t="shared" si="78"/>
        <v xml:space="preserve"> </v>
      </c>
      <c r="AA285" s="25" t="s">
        <v>44</v>
      </c>
      <c r="AB285" s="22">
        <f t="shared" si="79"/>
        <v>1</v>
      </c>
      <c r="AC285" s="22">
        <f t="shared" si="80"/>
        <v>1</v>
      </c>
      <c r="AD285" s="22">
        <f t="shared" si="81"/>
        <v>0</v>
      </c>
      <c r="AF285" s="22">
        <f t="shared" si="82"/>
        <v>1</v>
      </c>
      <c r="AG285" s="22">
        <f t="shared" si="83"/>
        <v>1</v>
      </c>
      <c r="AH285" s="22">
        <f t="shared" si="84"/>
        <v>1</v>
      </c>
    </row>
    <row r="286" spans="1:34" s="22" customFormat="1" x14ac:dyDescent="0.25">
      <c r="A286" s="11">
        <v>175</v>
      </c>
      <c r="B286" s="12">
        <v>375</v>
      </c>
      <c r="C286" s="13" t="s">
        <v>118</v>
      </c>
      <c r="D286" s="14" t="s">
        <v>154</v>
      </c>
      <c r="E286" s="15">
        <v>261</v>
      </c>
      <c r="F286" s="16" t="s">
        <v>69</v>
      </c>
      <c r="G286" s="16">
        <v>31321</v>
      </c>
      <c r="H286" s="17" t="s">
        <v>139</v>
      </c>
      <c r="I286" s="16">
        <v>581542</v>
      </c>
      <c r="J286" s="17" t="s">
        <v>139</v>
      </c>
      <c r="K286" s="18">
        <v>-115.1</v>
      </c>
      <c r="L286" s="19">
        <v>49.425647069999997</v>
      </c>
      <c r="M286" s="18">
        <v>16.624880310000002</v>
      </c>
      <c r="N286" s="19">
        <v>49.426752059999998</v>
      </c>
      <c r="O286" s="18">
        <v>16.625172240000001</v>
      </c>
      <c r="P286" s="19">
        <v>49.424536359999998</v>
      </c>
      <c r="Q286" s="20">
        <v>16.624586879999999</v>
      </c>
      <c r="R286" s="53">
        <f t="shared" si="75"/>
        <v>0.24998558718513553</v>
      </c>
      <c r="S286" s="21">
        <f t="shared" si="85"/>
        <v>0</v>
      </c>
      <c r="T286" s="21">
        <f t="shared" si="74"/>
        <v>0</v>
      </c>
      <c r="U286" s="21">
        <f t="shared" si="76"/>
        <v>0</v>
      </c>
      <c r="Y286" s="23">
        <f t="shared" si="77"/>
        <v>0</v>
      </c>
      <c r="Z286" s="24" t="str">
        <f t="shared" si="78"/>
        <v xml:space="preserve"> </v>
      </c>
      <c r="AA286" s="25" t="s">
        <v>44</v>
      </c>
      <c r="AB286" s="22">
        <f t="shared" si="79"/>
        <v>0</v>
      </c>
      <c r="AC286" s="22">
        <f t="shared" si="80"/>
        <v>0</v>
      </c>
      <c r="AD286" s="22">
        <f t="shared" si="81"/>
        <v>0</v>
      </c>
      <c r="AF286" s="22">
        <f t="shared" si="82"/>
        <v>1</v>
      </c>
      <c r="AG286" s="22">
        <f t="shared" si="83"/>
        <v>1</v>
      </c>
      <c r="AH286" s="22">
        <f t="shared" si="84"/>
        <v>0</v>
      </c>
    </row>
    <row r="287" spans="1:34" s="22" customFormat="1" x14ac:dyDescent="0.25">
      <c r="A287" s="11">
        <v>175</v>
      </c>
      <c r="B287" s="12">
        <v>375</v>
      </c>
      <c r="C287" s="13" t="s">
        <v>118</v>
      </c>
      <c r="D287" s="14" t="s">
        <v>154</v>
      </c>
      <c r="E287" s="15">
        <v>262</v>
      </c>
      <c r="F287" s="16" t="s">
        <v>69</v>
      </c>
      <c r="G287" s="16">
        <v>31321</v>
      </c>
      <c r="H287" s="17" t="s">
        <v>139</v>
      </c>
      <c r="I287" s="16">
        <v>581542</v>
      </c>
      <c r="J287" s="17" t="s">
        <v>139</v>
      </c>
      <c r="K287" s="18">
        <v>-116.8</v>
      </c>
      <c r="L287" s="19">
        <v>49.423416570000001</v>
      </c>
      <c r="M287" s="18">
        <v>16.624294299999999</v>
      </c>
      <c r="N287" s="19">
        <v>49.424536359999998</v>
      </c>
      <c r="O287" s="18">
        <v>16.624586879999999</v>
      </c>
      <c r="P287" s="19">
        <v>49.422320790000001</v>
      </c>
      <c r="Q287" s="20">
        <v>16.624032119999999</v>
      </c>
      <c r="R287" s="53">
        <f t="shared" si="75"/>
        <v>0.24960632920952763</v>
      </c>
      <c r="S287" s="21" t="str">
        <f t="shared" si="85"/>
        <v/>
      </c>
      <c r="T287" s="21" t="str">
        <f t="shared" si="74"/>
        <v/>
      </c>
      <c r="U287" s="21" t="str">
        <f t="shared" si="76"/>
        <v/>
      </c>
      <c r="Y287" s="23">
        <f t="shared" si="77"/>
        <v>0</v>
      </c>
      <c r="Z287" s="24" t="str">
        <f t="shared" si="78"/>
        <v xml:space="preserve"> </v>
      </c>
      <c r="AA287" s="25" t="s">
        <v>44</v>
      </c>
      <c r="AB287" s="22">
        <f t="shared" si="79"/>
        <v>0</v>
      </c>
      <c r="AC287" s="22">
        <f t="shared" si="80"/>
        <v>0</v>
      </c>
      <c r="AD287" s="22">
        <f t="shared" si="81"/>
        <v>0</v>
      </c>
      <c r="AF287" s="22">
        <f t="shared" si="82"/>
        <v>1</v>
      </c>
      <c r="AG287" s="22">
        <f t="shared" si="83"/>
        <v>1</v>
      </c>
      <c r="AH287" s="22">
        <f t="shared" si="84"/>
        <v>0</v>
      </c>
    </row>
    <row r="288" spans="1:34" s="35" customFormat="1" x14ac:dyDescent="0.25">
      <c r="A288" s="26"/>
      <c r="B288" s="27"/>
      <c r="C288" s="28" t="s">
        <v>118</v>
      </c>
      <c r="D288" s="29"/>
      <c r="E288" s="30"/>
      <c r="F288" s="27"/>
      <c r="G288" s="27"/>
      <c r="H288" s="28"/>
      <c r="I288" s="27"/>
      <c r="J288" s="28"/>
      <c r="K288" s="31"/>
      <c r="L288" s="32"/>
      <c r="M288" s="31"/>
      <c r="N288" s="32"/>
      <c r="O288" s="31"/>
      <c r="P288" s="32"/>
      <c r="Q288" s="33"/>
      <c r="R288" s="54" t="str">
        <f t="shared" si="75"/>
        <v/>
      </c>
      <c r="S288" s="34" t="e">
        <f>IF(ISBLANK(#REF!),"",ACOS(COS(RADIANS(90-#REF!))*COS(RADIANS(90-P288))+SIN(RADIANS(90-#REF!)) *SIN(RADIANS(90-P288))*COS(RADIANS(#REF!-Q288)))*6371)</f>
        <v>#REF!</v>
      </c>
      <c r="T288" s="34">
        <f t="shared" si="74"/>
        <v>0</v>
      </c>
      <c r="U288" s="34" t="str">
        <f t="shared" si="76"/>
        <v/>
      </c>
      <c r="Y288" s="36">
        <f t="shared" si="77"/>
        <v>0</v>
      </c>
      <c r="Z288" s="37" t="str">
        <f t="shared" si="78"/>
        <v xml:space="preserve"> </v>
      </c>
      <c r="AA288" s="38"/>
      <c r="AB288" s="35">
        <f>SUBTOTAL(9,AB285:AB287)</f>
        <v>1</v>
      </c>
      <c r="AC288" s="35">
        <f t="shared" ref="AC288:AD288" si="98">SUBTOTAL(9,AC285:AC287)</f>
        <v>1</v>
      </c>
      <c r="AD288" s="35">
        <f t="shared" si="98"/>
        <v>0</v>
      </c>
      <c r="AF288" s="35">
        <f t="shared" si="82"/>
        <v>1</v>
      </c>
      <c r="AG288" s="35">
        <f t="shared" si="83"/>
        <v>0</v>
      </c>
      <c r="AH288" s="35">
        <f t="shared" si="84"/>
        <v>0</v>
      </c>
    </row>
    <row r="289" spans="1:34" s="22" customFormat="1" x14ac:dyDescent="0.25">
      <c r="A289" s="11">
        <v>178</v>
      </c>
      <c r="B289" s="12">
        <v>378</v>
      </c>
      <c r="C289" s="13" t="s">
        <v>74</v>
      </c>
      <c r="D289" s="14" t="s">
        <v>154</v>
      </c>
      <c r="E289" s="15">
        <v>622</v>
      </c>
      <c r="F289" s="16" t="s">
        <v>72</v>
      </c>
      <c r="G289" s="16">
        <v>26701</v>
      </c>
      <c r="H289" s="17" t="s">
        <v>163</v>
      </c>
      <c r="I289" s="16">
        <v>511382</v>
      </c>
      <c r="J289" s="17" t="s">
        <v>164</v>
      </c>
      <c r="K289" s="18">
        <v>-117.2</v>
      </c>
      <c r="L289" s="19">
        <v>49.451624770000002</v>
      </c>
      <c r="M289" s="18">
        <v>17.402152099999999</v>
      </c>
      <c r="N289" s="19">
        <v>49.451793160000001</v>
      </c>
      <c r="O289" s="18">
        <v>17.400450599999999</v>
      </c>
      <c r="P289" s="19">
        <v>49.451549999999997</v>
      </c>
      <c r="Q289" s="20">
        <v>17.403862320000002</v>
      </c>
      <c r="R289" s="53">
        <f t="shared" si="75"/>
        <v>0.24809944752922908</v>
      </c>
      <c r="S289" s="21">
        <f t="shared" si="85"/>
        <v>0</v>
      </c>
      <c r="T289" s="21">
        <f t="shared" si="74"/>
        <v>0</v>
      </c>
      <c r="U289" s="21">
        <f t="shared" si="76"/>
        <v>0</v>
      </c>
      <c r="W289" s="23">
        <f>SUM(R289:R291)</f>
        <v>0.74546150659825972</v>
      </c>
      <c r="X289" s="23">
        <f>SUM(U289:U290)</f>
        <v>0</v>
      </c>
      <c r="Y289" s="23">
        <f t="shared" si="77"/>
        <v>0.74546150659825972</v>
      </c>
      <c r="Z289" s="24" t="str">
        <f t="shared" si="78"/>
        <v xml:space="preserve"> </v>
      </c>
      <c r="AA289" s="25" t="s">
        <v>44</v>
      </c>
      <c r="AB289" s="22">
        <f t="shared" si="79"/>
        <v>1</v>
      </c>
      <c r="AC289" s="22">
        <f t="shared" si="80"/>
        <v>1</v>
      </c>
      <c r="AD289" s="22">
        <f t="shared" si="81"/>
        <v>0</v>
      </c>
      <c r="AF289" s="22">
        <f t="shared" si="82"/>
        <v>0</v>
      </c>
      <c r="AG289" s="22">
        <f t="shared" si="83"/>
        <v>1</v>
      </c>
      <c r="AH289" s="22">
        <f t="shared" si="84"/>
        <v>0</v>
      </c>
    </row>
    <row r="290" spans="1:34" s="22" customFormat="1" x14ac:dyDescent="0.25">
      <c r="A290" s="11">
        <v>178</v>
      </c>
      <c r="B290" s="12">
        <v>378</v>
      </c>
      <c r="C290" s="13" t="s">
        <v>74</v>
      </c>
      <c r="D290" s="14" t="s">
        <v>154</v>
      </c>
      <c r="E290" s="15">
        <v>623</v>
      </c>
      <c r="F290" s="16" t="s">
        <v>72</v>
      </c>
      <c r="G290" s="16">
        <v>26701</v>
      </c>
      <c r="H290" s="17" t="s">
        <v>163</v>
      </c>
      <c r="I290" s="16">
        <v>511382</v>
      </c>
      <c r="J290" s="17" t="s">
        <v>164</v>
      </c>
      <c r="K290" s="18">
        <v>-122.8</v>
      </c>
      <c r="L290" s="19">
        <v>49.451656720000003</v>
      </c>
      <c r="M290" s="18">
        <v>17.405585609999999</v>
      </c>
      <c r="N290" s="19">
        <v>49.451549999999997</v>
      </c>
      <c r="O290" s="18">
        <v>17.403862320000002</v>
      </c>
      <c r="P290" s="19">
        <v>49.451833409999999</v>
      </c>
      <c r="Q290" s="20">
        <v>17.407273679999999</v>
      </c>
      <c r="R290" s="53">
        <f t="shared" si="75"/>
        <v>0.24860108862805297</v>
      </c>
      <c r="S290" s="21">
        <f t="shared" si="85"/>
        <v>0</v>
      </c>
      <c r="T290" s="21">
        <f t="shared" si="74"/>
        <v>0</v>
      </c>
      <c r="U290" s="21">
        <f t="shared" si="76"/>
        <v>0</v>
      </c>
      <c r="Y290" s="23">
        <f t="shared" si="77"/>
        <v>0</v>
      </c>
      <c r="Z290" s="24" t="str">
        <f t="shared" si="78"/>
        <v xml:space="preserve"> </v>
      </c>
      <c r="AA290" s="25" t="s">
        <v>44</v>
      </c>
      <c r="AB290" s="22">
        <f t="shared" si="79"/>
        <v>0</v>
      </c>
      <c r="AC290" s="22">
        <f t="shared" si="80"/>
        <v>0</v>
      </c>
      <c r="AD290" s="22">
        <f t="shared" si="81"/>
        <v>0</v>
      </c>
      <c r="AF290" s="22">
        <f t="shared" si="82"/>
        <v>0</v>
      </c>
      <c r="AG290" s="22">
        <f t="shared" si="83"/>
        <v>1</v>
      </c>
      <c r="AH290" s="22">
        <f t="shared" si="84"/>
        <v>0</v>
      </c>
    </row>
    <row r="291" spans="1:34" s="22" customFormat="1" x14ac:dyDescent="0.25">
      <c r="A291" s="11">
        <v>178</v>
      </c>
      <c r="B291" s="12">
        <v>378</v>
      </c>
      <c r="C291" s="13" t="s">
        <v>74</v>
      </c>
      <c r="D291" s="14" t="s">
        <v>154</v>
      </c>
      <c r="E291" s="15">
        <v>624</v>
      </c>
      <c r="F291" s="16" t="s">
        <v>72</v>
      </c>
      <c r="G291" s="16">
        <v>26701</v>
      </c>
      <c r="H291" s="17" t="s">
        <v>163</v>
      </c>
      <c r="I291" s="16">
        <v>511382</v>
      </c>
      <c r="J291" s="17" t="s">
        <v>164</v>
      </c>
      <c r="K291" s="18">
        <v>-117</v>
      </c>
      <c r="L291" s="19">
        <v>49.452036849999999</v>
      </c>
      <c r="M291" s="18">
        <v>17.408865290000001</v>
      </c>
      <c r="N291" s="19">
        <v>49.451833409999999</v>
      </c>
      <c r="O291" s="18">
        <v>17.407273679999999</v>
      </c>
      <c r="P291" s="19">
        <v>49.452252559999998</v>
      </c>
      <c r="Q291" s="20">
        <v>17.41065408</v>
      </c>
      <c r="R291" s="53">
        <f t="shared" si="75"/>
        <v>0.24876097044097767</v>
      </c>
      <c r="S291" s="21" t="str">
        <f t="shared" si="85"/>
        <v/>
      </c>
      <c r="T291" s="21" t="str">
        <f t="shared" ref="T291:T301" si="99">IF(ISERR(S291),0,S291)</f>
        <v/>
      </c>
      <c r="U291" s="21" t="str">
        <f t="shared" si="76"/>
        <v/>
      </c>
      <c r="Y291" s="23">
        <f t="shared" si="77"/>
        <v>0</v>
      </c>
      <c r="Z291" s="24" t="str">
        <f t="shared" si="78"/>
        <v xml:space="preserve"> </v>
      </c>
      <c r="AA291" s="25" t="s">
        <v>44</v>
      </c>
      <c r="AB291" s="22">
        <f t="shared" si="79"/>
        <v>0</v>
      </c>
      <c r="AC291" s="22">
        <f t="shared" si="80"/>
        <v>0</v>
      </c>
      <c r="AD291" s="22">
        <f t="shared" si="81"/>
        <v>0</v>
      </c>
      <c r="AF291" s="22">
        <f t="shared" si="82"/>
        <v>0</v>
      </c>
      <c r="AG291" s="22">
        <f t="shared" si="83"/>
        <v>1</v>
      </c>
      <c r="AH291" s="22">
        <f t="shared" si="84"/>
        <v>0</v>
      </c>
    </row>
    <row r="292" spans="1:34" s="22" customFormat="1" x14ac:dyDescent="0.25">
      <c r="A292" s="11"/>
      <c r="B292" s="12"/>
      <c r="C292" s="13"/>
      <c r="D292" s="14"/>
      <c r="E292" s="15"/>
      <c r="F292" s="16"/>
      <c r="G292" s="16"/>
      <c r="H292" s="17"/>
      <c r="I292" s="16"/>
      <c r="J292" s="17"/>
      <c r="K292" s="18"/>
      <c r="L292" s="19"/>
      <c r="M292" s="18"/>
      <c r="N292" s="19"/>
      <c r="O292" s="18"/>
      <c r="P292" s="19"/>
      <c r="Q292" s="20"/>
      <c r="R292" s="53" t="str">
        <f t="shared" ref="R292:R301" si="100">IF(ISBLANK(N292),"",ACOS(COS(RADIANS(90-N292))*COS(RADIANS(90-P292))+SIN(RADIANS(90-N292)) *SIN(RADIANS(90-P292))*COS(RADIANS(O292-Q292)))*6371)</f>
        <v/>
      </c>
      <c r="S292" s="21">
        <f t="shared" si="85"/>
        <v>5763.2365027859114</v>
      </c>
      <c r="T292" s="21">
        <f t="shared" si="99"/>
        <v>5763.2365027859114</v>
      </c>
      <c r="U292" s="21" t="str">
        <f t="shared" ref="U292:U300" si="101">(IF(R292="","",T292))</f>
        <v/>
      </c>
      <c r="Y292" s="23">
        <f t="shared" ref="Y292:Y301" si="102">+W292+X292</f>
        <v>0</v>
      </c>
      <c r="Z292" s="24" t="str">
        <f t="shared" ref="Z292:Z301" si="103">IF(+Y292&gt;4,"!!!!!!"," ")</f>
        <v xml:space="preserve"> </v>
      </c>
      <c r="AA292" s="25"/>
      <c r="AB292" s="22">
        <f t="shared" ref="AB292:AB301" si="104">IF(Y292=0,0,1)</f>
        <v>0</v>
      </c>
      <c r="AC292" s="22">
        <f t="shared" ref="AC292:AC301" si="105">IF(AA292="Správa Železnic",1*AB292,0)</f>
        <v>0</v>
      </c>
      <c r="AD292" s="22">
        <f t="shared" ref="AD292:AD301" si="106">IF(AA292="Podnikatelské subjekty",1*AB292,0)</f>
        <v>0</v>
      </c>
      <c r="AF292" s="22">
        <f t="shared" ref="AF292:AF301" si="107">IF(C292="Česká Třebová - Brno",1,0)</f>
        <v>0</v>
      </c>
      <c r="AG292" s="22">
        <f t="shared" ref="AG292:AG301" si="108">IF(AA292="Správa Železnic",1,0)</f>
        <v>0</v>
      </c>
      <c r="AH292" s="22">
        <f t="shared" ref="AH292:AH301" si="109">+AF292*AG292*AB292</f>
        <v>0</v>
      </c>
    </row>
    <row r="293" spans="1:34" s="22" customFormat="1" x14ac:dyDescent="0.25">
      <c r="A293" s="11">
        <v>179</v>
      </c>
      <c r="B293" s="12">
        <v>379</v>
      </c>
      <c r="C293" s="13" t="s">
        <v>74</v>
      </c>
      <c r="D293" s="14" t="s">
        <v>154</v>
      </c>
      <c r="E293" s="15">
        <v>586</v>
      </c>
      <c r="F293" s="16" t="s">
        <v>72</v>
      </c>
      <c r="G293" s="16">
        <v>122858</v>
      </c>
      <c r="H293" s="17" t="s">
        <v>165</v>
      </c>
      <c r="I293" s="16">
        <v>552160</v>
      </c>
      <c r="J293" s="17" t="s">
        <v>165</v>
      </c>
      <c r="K293" s="18">
        <v>-119.1</v>
      </c>
      <c r="L293" s="19">
        <v>49.706978749999998</v>
      </c>
      <c r="M293" s="18">
        <v>17.13288228</v>
      </c>
      <c r="N293" s="19">
        <v>49.707576019999998</v>
      </c>
      <c r="O293" s="18">
        <v>17.131414320000001</v>
      </c>
      <c r="P293" s="19">
        <v>49.706381229999998</v>
      </c>
      <c r="Q293" s="20">
        <v>17.134350479999998</v>
      </c>
      <c r="R293" s="53">
        <f t="shared" si="100"/>
        <v>0.24945820757662385</v>
      </c>
      <c r="S293" s="21">
        <f t="shared" si="85"/>
        <v>0</v>
      </c>
      <c r="T293" s="21">
        <f t="shared" si="99"/>
        <v>0</v>
      </c>
      <c r="U293" s="21">
        <f t="shared" si="101"/>
        <v>0</v>
      </c>
      <c r="W293" s="23">
        <f>SUM(R293:R294)</f>
        <v>0.49892201510653411</v>
      </c>
      <c r="X293" s="22">
        <v>0</v>
      </c>
      <c r="Y293" s="23">
        <f t="shared" si="102"/>
        <v>0.49892201510653411</v>
      </c>
      <c r="Z293" s="24" t="str">
        <f t="shared" si="103"/>
        <v xml:space="preserve"> </v>
      </c>
      <c r="AA293" s="25" t="s">
        <v>44</v>
      </c>
      <c r="AB293" s="22">
        <f t="shared" si="104"/>
        <v>1</v>
      </c>
      <c r="AC293" s="22">
        <f t="shared" si="105"/>
        <v>1</v>
      </c>
      <c r="AD293" s="22">
        <f t="shared" si="106"/>
        <v>0</v>
      </c>
      <c r="AF293" s="22">
        <f t="shared" si="107"/>
        <v>0</v>
      </c>
      <c r="AG293" s="22">
        <f t="shared" si="108"/>
        <v>1</v>
      </c>
      <c r="AH293" s="22">
        <f t="shared" si="109"/>
        <v>0</v>
      </c>
    </row>
    <row r="294" spans="1:34" s="22" customFormat="1" x14ac:dyDescent="0.25">
      <c r="A294" s="11">
        <v>179</v>
      </c>
      <c r="B294" s="12">
        <v>379</v>
      </c>
      <c r="C294" s="13" t="s">
        <v>74</v>
      </c>
      <c r="D294" s="14" t="s">
        <v>154</v>
      </c>
      <c r="E294" s="15">
        <v>587</v>
      </c>
      <c r="F294" s="16" t="s">
        <v>72</v>
      </c>
      <c r="G294" s="16">
        <v>122858</v>
      </c>
      <c r="H294" s="17" t="s">
        <v>165</v>
      </c>
      <c r="I294" s="16">
        <v>552160</v>
      </c>
      <c r="J294" s="17" t="s">
        <v>165</v>
      </c>
      <c r="K294" s="18">
        <v>-119.8</v>
      </c>
      <c r="L294" s="19">
        <v>49.705784029999997</v>
      </c>
      <c r="M294" s="18">
        <v>17.135818159999999</v>
      </c>
      <c r="N294" s="19">
        <v>49.706381229999998</v>
      </c>
      <c r="O294" s="18">
        <v>17.134350479999998</v>
      </c>
      <c r="P294" s="19">
        <v>49.705186419999997</v>
      </c>
      <c r="Q294" s="20">
        <v>17.137286639999999</v>
      </c>
      <c r="R294" s="53">
        <f t="shared" si="100"/>
        <v>0.24946380752991026</v>
      </c>
      <c r="S294" s="21" t="str">
        <f t="shared" si="85"/>
        <v/>
      </c>
      <c r="T294" s="21" t="str">
        <f t="shared" si="99"/>
        <v/>
      </c>
      <c r="U294" s="21" t="str">
        <f t="shared" si="101"/>
        <v/>
      </c>
      <c r="Y294" s="23">
        <f t="shared" si="102"/>
        <v>0</v>
      </c>
      <c r="Z294" s="24" t="str">
        <f t="shared" si="103"/>
        <v xml:space="preserve"> </v>
      </c>
      <c r="AA294" s="25" t="s">
        <v>44</v>
      </c>
      <c r="AB294" s="22">
        <f t="shared" si="104"/>
        <v>0</v>
      </c>
      <c r="AC294" s="22">
        <f t="shared" si="105"/>
        <v>0</v>
      </c>
      <c r="AD294" s="22">
        <f t="shared" si="106"/>
        <v>0</v>
      </c>
      <c r="AF294" s="22">
        <f t="shared" si="107"/>
        <v>0</v>
      </c>
      <c r="AG294" s="22">
        <f t="shared" si="108"/>
        <v>1</v>
      </c>
      <c r="AH294" s="22">
        <f t="shared" si="109"/>
        <v>0</v>
      </c>
    </row>
    <row r="295" spans="1:34" s="35" customFormat="1" x14ac:dyDescent="0.25">
      <c r="A295" s="26"/>
      <c r="B295" s="27"/>
      <c r="C295" s="28" t="s">
        <v>74</v>
      </c>
      <c r="D295" s="29"/>
      <c r="E295" s="30"/>
      <c r="F295" s="27"/>
      <c r="G295" s="27"/>
      <c r="H295" s="28"/>
      <c r="I295" s="27"/>
      <c r="J295" s="28"/>
      <c r="K295" s="31"/>
      <c r="L295" s="32"/>
      <c r="M295" s="31"/>
      <c r="N295" s="32"/>
      <c r="O295" s="31"/>
      <c r="P295" s="32"/>
      <c r="Q295" s="33"/>
      <c r="R295" s="54" t="str">
        <f t="shared" si="100"/>
        <v/>
      </c>
      <c r="S295" s="34">
        <f t="shared" si="85"/>
        <v>5775.9965792484345</v>
      </c>
      <c r="T295" s="34">
        <f t="shared" si="99"/>
        <v>5775.9965792484345</v>
      </c>
      <c r="U295" s="34" t="str">
        <f t="shared" si="101"/>
        <v/>
      </c>
      <c r="Y295" s="36">
        <f t="shared" si="102"/>
        <v>0</v>
      </c>
      <c r="Z295" s="37" t="str">
        <f t="shared" si="103"/>
        <v xml:space="preserve"> </v>
      </c>
      <c r="AA295" s="38"/>
      <c r="AB295" s="35">
        <f>SUBTOTAL(9,AB285:AB294)</f>
        <v>3</v>
      </c>
      <c r="AC295" s="35">
        <f t="shared" ref="AC295:AD295" si="110">SUBTOTAL(9,AC285:AC294)</f>
        <v>3</v>
      </c>
      <c r="AD295" s="35">
        <f t="shared" si="110"/>
        <v>0</v>
      </c>
      <c r="AF295" s="35">
        <f t="shared" si="107"/>
        <v>0</v>
      </c>
      <c r="AG295" s="35">
        <f t="shared" si="108"/>
        <v>0</v>
      </c>
      <c r="AH295" s="35">
        <f t="shared" si="109"/>
        <v>0</v>
      </c>
    </row>
    <row r="296" spans="1:34" s="22" customFormat="1" x14ac:dyDescent="0.25">
      <c r="A296" s="11">
        <v>180</v>
      </c>
      <c r="B296" s="12">
        <v>380</v>
      </c>
      <c r="C296" s="13" t="s">
        <v>104</v>
      </c>
      <c r="D296" s="14" t="s">
        <v>154</v>
      </c>
      <c r="E296" s="15">
        <v>658</v>
      </c>
      <c r="F296" s="16" t="s">
        <v>72</v>
      </c>
      <c r="G296" s="16">
        <v>58955</v>
      </c>
      <c r="H296" s="17" t="s">
        <v>112</v>
      </c>
      <c r="I296" s="16">
        <v>599468</v>
      </c>
      <c r="J296" s="17" t="s">
        <v>112</v>
      </c>
      <c r="K296" s="18">
        <v>-114.8</v>
      </c>
      <c r="L296" s="19">
        <v>49.624368080000004</v>
      </c>
      <c r="M296" s="18">
        <v>17.909724700000002</v>
      </c>
      <c r="N296" s="19">
        <v>49.623382769999999</v>
      </c>
      <c r="O296" s="18">
        <v>17.908888319999999</v>
      </c>
      <c r="P296" s="19">
        <v>49.6253508</v>
      </c>
      <c r="Q296" s="20">
        <v>17.910559079999999</v>
      </c>
      <c r="R296" s="53">
        <f t="shared" si="100"/>
        <v>0.24974440297843725</v>
      </c>
      <c r="S296" s="21" t="str">
        <f t="shared" si="85"/>
        <v/>
      </c>
      <c r="T296" s="21" t="str">
        <f t="shared" si="99"/>
        <v/>
      </c>
      <c r="U296" s="21" t="str">
        <f t="shared" si="101"/>
        <v/>
      </c>
      <c r="W296" s="23">
        <f>+R296</f>
        <v>0.24974440297843725</v>
      </c>
      <c r="X296" s="22">
        <v>0</v>
      </c>
      <c r="Y296" s="23">
        <f t="shared" si="102"/>
        <v>0.24974440297843725</v>
      </c>
      <c r="Z296" s="24" t="str">
        <f t="shared" si="103"/>
        <v xml:space="preserve"> </v>
      </c>
      <c r="AA296" s="25" t="s">
        <v>44</v>
      </c>
      <c r="AB296" s="22">
        <f t="shared" si="104"/>
        <v>1</v>
      </c>
      <c r="AC296" s="22">
        <f t="shared" si="105"/>
        <v>1</v>
      </c>
      <c r="AD296" s="22">
        <f t="shared" si="106"/>
        <v>0</v>
      </c>
      <c r="AF296" s="22">
        <f t="shared" si="107"/>
        <v>0</v>
      </c>
      <c r="AG296" s="22">
        <f t="shared" si="108"/>
        <v>1</v>
      </c>
      <c r="AH296" s="22">
        <f t="shared" si="109"/>
        <v>0</v>
      </c>
    </row>
    <row r="297" spans="1:34" s="22" customFormat="1" x14ac:dyDescent="0.25">
      <c r="A297" s="11"/>
      <c r="B297" s="12"/>
      <c r="C297" s="13"/>
      <c r="D297" s="14"/>
      <c r="E297" s="15"/>
      <c r="F297" s="16"/>
      <c r="G297" s="16"/>
      <c r="H297" s="17"/>
      <c r="I297" s="16"/>
      <c r="J297" s="17"/>
      <c r="K297" s="18"/>
      <c r="L297" s="19"/>
      <c r="M297" s="18"/>
      <c r="N297" s="19"/>
      <c r="O297" s="18"/>
      <c r="P297" s="19"/>
      <c r="Q297" s="20"/>
      <c r="R297" s="53" t="str">
        <f t="shared" si="100"/>
        <v/>
      </c>
      <c r="S297" s="21">
        <f t="shared" si="85"/>
        <v>5789.8893404416331</v>
      </c>
      <c r="T297" s="21">
        <f t="shared" si="99"/>
        <v>5789.8893404416331</v>
      </c>
      <c r="U297" s="21" t="str">
        <f t="shared" si="101"/>
        <v/>
      </c>
      <c r="Y297" s="23">
        <f t="shared" si="102"/>
        <v>0</v>
      </c>
      <c r="Z297" s="24" t="str">
        <f t="shared" si="103"/>
        <v xml:space="preserve"> </v>
      </c>
      <c r="AA297" s="25"/>
      <c r="AB297" s="22">
        <f t="shared" si="104"/>
        <v>0</v>
      </c>
      <c r="AC297" s="22">
        <f t="shared" si="105"/>
        <v>0</v>
      </c>
      <c r="AD297" s="22">
        <f t="shared" si="106"/>
        <v>0</v>
      </c>
      <c r="AF297" s="22">
        <f t="shared" si="107"/>
        <v>0</v>
      </c>
      <c r="AG297" s="22">
        <f t="shared" si="108"/>
        <v>0</v>
      </c>
      <c r="AH297" s="22">
        <f t="shared" si="109"/>
        <v>0</v>
      </c>
    </row>
    <row r="298" spans="1:34" s="22" customFormat="1" x14ac:dyDescent="0.25">
      <c r="A298" s="11">
        <v>181</v>
      </c>
      <c r="B298" s="12">
        <v>381</v>
      </c>
      <c r="C298" s="13" t="s">
        <v>104</v>
      </c>
      <c r="D298" s="14" t="s">
        <v>154</v>
      </c>
      <c r="E298" s="15">
        <v>676</v>
      </c>
      <c r="F298" s="16" t="s">
        <v>72</v>
      </c>
      <c r="G298" s="16">
        <v>158402</v>
      </c>
      <c r="H298" s="17" t="s">
        <v>166</v>
      </c>
      <c r="I298" s="16">
        <v>599921</v>
      </c>
      <c r="J298" s="17" t="s">
        <v>167</v>
      </c>
      <c r="K298" s="18">
        <v>-118.3</v>
      </c>
      <c r="L298" s="19">
        <v>49.712729369999998</v>
      </c>
      <c r="M298" s="18">
        <v>18.081634059999999</v>
      </c>
      <c r="N298" s="19">
        <v>49.711850069999997</v>
      </c>
      <c r="O298" s="18">
        <v>18.080556479999998</v>
      </c>
      <c r="P298" s="19">
        <v>49.713614800000002</v>
      </c>
      <c r="Q298" s="20">
        <v>18.082694159999999</v>
      </c>
      <c r="R298" s="53">
        <f t="shared" si="100"/>
        <v>0.24925860453894133</v>
      </c>
      <c r="S298" s="21">
        <f t="shared" si="85"/>
        <v>0</v>
      </c>
      <c r="T298" s="21">
        <f t="shared" si="99"/>
        <v>0</v>
      </c>
      <c r="U298" s="21">
        <f t="shared" si="101"/>
        <v>0</v>
      </c>
      <c r="W298" s="23">
        <f>SUM(R298:R299)</f>
        <v>0.49888457556459676</v>
      </c>
      <c r="X298" s="22">
        <v>0</v>
      </c>
      <c r="Y298" s="23">
        <f t="shared" si="102"/>
        <v>0.49888457556459676</v>
      </c>
      <c r="Z298" s="24" t="str">
        <f t="shared" si="103"/>
        <v xml:space="preserve"> </v>
      </c>
      <c r="AA298" s="25" t="s">
        <v>44</v>
      </c>
      <c r="AB298" s="22">
        <f t="shared" si="104"/>
        <v>1</v>
      </c>
      <c r="AC298" s="22">
        <f t="shared" si="105"/>
        <v>1</v>
      </c>
      <c r="AD298" s="22">
        <f t="shared" si="106"/>
        <v>0</v>
      </c>
      <c r="AF298" s="22">
        <f t="shared" si="107"/>
        <v>0</v>
      </c>
      <c r="AG298" s="22">
        <f t="shared" si="108"/>
        <v>1</v>
      </c>
      <c r="AH298" s="22">
        <f t="shared" si="109"/>
        <v>0</v>
      </c>
    </row>
    <row r="299" spans="1:34" s="22" customFormat="1" x14ac:dyDescent="0.25">
      <c r="A299" s="11">
        <v>181</v>
      </c>
      <c r="B299" s="12">
        <v>381</v>
      </c>
      <c r="C299" s="13" t="s">
        <v>104</v>
      </c>
      <c r="D299" s="14" t="s">
        <v>154</v>
      </c>
      <c r="E299" s="15">
        <v>677</v>
      </c>
      <c r="F299" s="16" t="s">
        <v>72</v>
      </c>
      <c r="G299" s="16">
        <v>158402</v>
      </c>
      <c r="H299" s="17" t="s">
        <v>166</v>
      </c>
      <c r="I299" s="16">
        <v>599921</v>
      </c>
      <c r="J299" s="17" t="s">
        <v>167</v>
      </c>
      <c r="K299" s="18">
        <v>-115.3</v>
      </c>
      <c r="L299" s="19">
        <v>49.714502269999997</v>
      </c>
      <c r="M299" s="18">
        <v>18.083755610000001</v>
      </c>
      <c r="N299" s="19">
        <v>49.713614800000002</v>
      </c>
      <c r="O299" s="18">
        <v>18.082694159999999</v>
      </c>
      <c r="P299" s="19">
        <v>49.715390640000003</v>
      </c>
      <c r="Q299" s="20">
        <v>18.084818160000001</v>
      </c>
      <c r="R299" s="53">
        <f t="shared" si="100"/>
        <v>0.24962597102565542</v>
      </c>
      <c r="S299" s="21" t="str">
        <f t="shared" si="85"/>
        <v/>
      </c>
      <c r="T299" s="21" t="str">
        <f t="shared" si="99"/>
        <v/>
      </c>
      <c r="U299" s="21" t="str">
        <f t="shared" si="101"/>
        <v/>
      </c>
      <c r="Y299" s="23">
        <f t="shared" si="102"/>
        <v>0</v>
      </c>
      <c r="Z299" s="24" t="str">
        <f t="shared" si="103"/>
        <v xml:space="preserve"> </v>
      </c>
      <c r="AA299" s="25" t="s">
        <v>44</v>
      </c>
      <c r="AB299" s="22">
        <f t="shared" si="104"/>
        <v>0</v>
      </c>
      <c r="AC299" s="22">
        <f t="shared" si="105"/>
        <v>0</v>
      </c>
      <c r="AD299" s="22">
        <f t="shared" si="106"/>
        <v>0</v>
      </c>
      <c r="AF299" s="22">
        <f t="shared" si="107"/>
        <v>0</v>
      </c>
      <c r="AG299" s="22">
        <f t="shared" si="108"/>
        <v>1</v>
      </c>
      <c r="AH299" s="22">
        <f t="shared" si="109"/>
        <v>0</v>
      </c>
    </row>
    <row r="300" spans="1:34" s="35" customFormat="1" x14ac:dyDescent="0.25">
      <c r="A300" s="26"/>
      <c r="B300" s="27"/>
      <c r="C300" s="28" t="s">
        <v>104</v>
      </c>
      <c r="D300" s="29"/>
      <c r="E300" s="30"/>
      <c r="F300" s="27"/>
      <c r="G300" s="27"/>
      <c r="H300" s="28"/>
      <c r="I300" s="27"/>
      <c r="J300" s="28"/>
      <c r="K300" s="31"/>
      <c r="L300" s="32"/>
      <c r="M300" s="31"/>
      <c r="N300" s="32"/>
      <c r="O300" s="31"/>
      <c r="P300" s="32"/>
      <c r="Q300" s="33"/>
      <c r="R300" s="54" t="str">
        <f t="shared" si="100"/>
        <v/>
      </c>
      <c r="S300" s="34">
        <f t="shared" si="85"/>
        <v>5749.8377871927232</v>
      </c>
      <c r="T300" s="34">
        <f t="shared" si="99"/>
        <v>5749.8377871927232</v>
      </c>
      <c r="U300" s="34" t="str">
        <f t="shared" si="101"/>
        <v/>
      </c>
      <c r="Y300" s="36">
        <f t="shared" si="102"/>
        <v>0</v>
      </c>
      <c r="Z300" s="37" t="str">
        <f t="shared" si="103"/>
        <v xml:space="preserve"> </v>
      </c>
      <c r="AA300" s="38"/>
      <c r="AB300" s="35">
        <f>SUBTOTAL(9,AB296:AB299)</f>
        <v>2</v>
      </c>
      <c r="AC300" s="35">
        <f t="shared" ref="AC300:AD300" si="111">SUBTOTAL(9,AC296:AC299)</f>
        <v>2</v>
      </c>
      <c r="AD300" s="35">
        <f t="shared" si="111"/>
        <v>0</v>
      </c>
      <c r="AF300" s="35">
        <f t="shared" si="107"/>
        <v>0</v>
      </c>
      <c r="AG300" s="35">
        <f t="shared" si="108"/>
        <v>0</v>
      </c>
      <c r="AH300" s="35">
        <f t="shared" si="109"/>
        <v>0</v>
      </c>
    </row>
    <row r="301" spans="1:34" s="22" customFormat="1" ht="15.75" thickBot="1" x14ac:dyDescent="0.3">
      <c r="A301" s="39">
        <v>182</v>
      </c>
      <c r="B301" s="40">
        <v>382</v>
      </c>
      <c r="C301" s="41" t="s">
        <v>39</v>
      </c>
      <c r="D301" s="42" t="s">
        <v>154</v>
      </c>
      <c r="E301" s="43">
        <v>322</v>
      </c>
      <c r="F301" s="44" t="s">
        <v>47</v>
      </c>
      <c r="G301" s="44">
        <v>178039</v>
      </c>
      <c r="H301" s="45" t="s">
        <v>168</v>
      </c>
      <c r="I301" s="44">
        <v>533831</v>
      </c>
      <c r="J301" s="45" t="s">
        <v>168</v>
      </c>
      <c r="K301" s="46">
        <v>-114.1</v>
      </c>
      <c r="L301" s="47">
        <v>50.066866920000002</v>
      </c>
      <c r="M301" s="46">
        <v>15.1280359</v>
      </c>
      <c r="N301" s="47">
        <v>50.06722603</v>
      </c>
      <c r="O301" s="46">
        <v>15.126428519999999</v>
      </c>
      <c r="P301" s="47">
        <v>50.066471079999999</v>
      </c>
      <c r="Q301" s="48">
        <v>15.129718560000001</v>
      </c>
      <c r="R301" s="55">
        <f t="shared" si="100"/>
        <v>0.24938127677198207</v>
      </c>
      <c r="S301" s="21" t="str">
        <f t="shared" si="85"/>
        <v/>
      </c>
      <c r="T301" s="21" t="str">
        <f t="shared" si="99"/>
        <v/>
      </c>
      <c r="U301" s="21" t="str">
        <f>(IF(R301="","",S301))</f>
        <v/>
      </c>
      <c r="W301" s="23">
        <f>+R301</f>
        <v>0.24938127677198207</v>
      </c>
      <c r="X301" s="22">
        <v>0</v>
      </c>
      <c r="Y301" s="23">
        <f t="shared" si="102"/>
        <v>0.24938127677198207</v>
      </c>
      <c r="Z301" s="24" t="str">
        <f t="shared" si="103"/>
        <v xml:space="preserve"> </v>
      </c>
      <c r="AA301" s="49" t="s">
        <v>44</v>
      </c>
      <c r="AB301" s="22">
        <f t="shared" si="104"/>
        <v>1</v>
      </c>
      <c r="AC301" s="22">
        <f t="shared" si="105"/>
        <v>1</v>
      </c>
      <c r="AD301" s="22">
        <f t="shared" si="106"/>
        <v>0</v>
      </c>
      <c r="AF301" s="22">
        <f t="shared" si="107"/>
        <v>0</v>
      </c>
      <c r="AG301" s="22">
        <f t="shared" si="108"/>
        <v>1</v>
      </c>
      <c r="AH301" s="22">
        <f t="shared" si="109"/>
        <v>0</v>
      </c>
    </row>
    <row r="302" spans="1:34" s="35" customFormat="1" x14ac:dyDescent="0.25">
      <c r="A302" s="26"/>
      <c r="B302" s="27"/>
      <c r="C302" s="28" t="s">
        <v>39</v>
      </c>
      <c r="D302" s="29"/>
      <c r="E302" s="30"/>
      <c r="F302" s="27"/>
      <c r="G302" s="27"/>
      <c r="H302" s="28"/>
      <c r="I302" s="27"/>
      <c r="J302" s="28"/>
      <c r="K302" s="31"/>
      <c r="L302" s="32"/>
      <c r="M302" s="31"/>
      <c r="N302" s="32"/>
      <c r="O302" s="31"/>
      <c r="P302" s="32"/>
      <c r="Q302" s="33"/>
      <c r="R302" s="34"/>
      <c r="S302" s="34">
        <f>SUM(S6:S14)</f>
        <v>1.0684474669487021</v>
      </c>
      <c r="T302" s="34">
        <f>SUM(T6:T14)</f>
        <v>1.0684474669487021</v>
      </c>
      <c r="U302" s="34"/>
      <c r="Y302" s="36"/>
      <c r="Z302" s="37"/>
      <c r="AA302" s="38"/>
      <c r="AB302" s="35">
        <f>SUBTOTAL(9,AB285:AB301)</f>
        <v>6</v>
      </c>
      <c r="AC302" s="35">
        <f t="shared" ref="AC302:AD302" si="112">SUBTOTAL(9,AC285:AC301)</f>
        <v>6</v>
      </c>
      <c r="AD302" s="35">
        <f t="shared" si="112"/>
        <v>0</v>
      </c>
    </row>
    <row r="303" spans="1:34" x14ac:dyDescent="0.25">
      <c r="Q303" s="6" t="s">
        <v>169</v>
      </c>
      <c r="R303" s="50">
        <f>SUM(R6:R302)</f>
        <v>60.661198943686522</v>
      </c>
      <c r="U303" s="50"/>
      <c r="W303" s="50">
        <f>SUM(W6:W302)</f>
        <v>60.661198943686514</v>
      </c>
      <c r="X303" s="50">
        <f>SUM(X6:X302)</f>
        <v>17.715876755571404</v>
      </c>
      <c r="Y303" s="50">
        <f>SUM(Y6:Y302)</f>
        <v>78.377075699257915</v>
      </c>
      <c r="AC303" s="5">
        <f>SUM(AC6:AC302)</f>
        <v>150</v>
      </c>
      <c r="AD303" s="5">
        <f>SUM(AD6:AD302)</f>
        <v>0</v>
      </c>
      <c r="AH303" s="5">
        <f>SUM(AH6:AH302)</f>
        <v>15</v>
      </c>
    </row>
  </sheetData>
  <mergeCells count="25">
    <mergeCell ref="A2:Q2"/>
    <mergeCell ref="L3:M3"/>
    <mergeCell ref="N3:O3"/>
    <mergeCell ref="P3:Q3"/>
    <mergeCell ref="F4:F5"/>
    <mergeCell ref="G4:G5"/>
    <mergeCell ref="H4:H5"/>
    <mergeCell ref="I4:I5"/>
    <mergeCell ref="J4:J5"/>
    <mergeCell ref="L4:L5"/>
    <mergeCell ref="M4:M5"/>
    <mergeCell ref="N4:N5"/>
    <mergeCell ref="O4:O5"/>
    <mergeCell ref="P4:P5"/>
    <mergeCell ref="Q4:Q5"/>
    <mergeCell ref="AC3:AD3"/>
    <mergeCell ref="A4:A5"/>
    <mergeCell ref="B4:B5"/>
    <mergeCell ref="C4:C5"/>
    <mergeCell ref="D4:D5"/>
    <mergeCell ref="E4:E5"/>
    <mergeCell ref="K4:K5"/>
    <mergeCell ref="AB4:AB5"/>
    <mergeCell ref="AC4:AC5"/>
    <mergeCell ref="AD4:AD5"/>
  </mergeCells>
  <pageMargins left="0.7" right="0.7" top="0.78740157499999996" bottom="0.78740157499999996" header="0.3" footer="0.3"/>
  <pageSetup paperSize="8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CA2E6-CB8D-4E03-8601-ED6C0969FA1B}">
  <sheetPr>
    <pageSetUpPr fitToPage="1"/>
  </sheetPr>
  <dimension ref="A2:AH90"/>
  <sheetViews>
    <sheetView topLeftCell="C1" zoomScale="98" zoomScaleNormal="98" workbookViewId="0">
      <selection activeCell="D9" sqref="D9"/>
    </sheetView>
  </sheetViews>
  <sheetFormatPr defaultColWidth="8.7109375" defaultRowHeight="15" x14ac:dyDescent="0.25"/>
  <cols>
    <col min="1" max="1" width="12.5703125" style="5" customWidth="1"/>
    <col min="2" max="2" width="12.85546875" style="7" customWidth="1"/>
    <col min="3" max="3" width="29.28515625" style="5" bestFit="1" customWidth="1"/>
    <col min="4" max="4" width="26.5703125" style="5" customWidth="1"/>
    <col min="5" max="5" width="6.7109375" style="7" customWidth="1"/>
    <col min="6" max="6" width="9.42578125" style="7" customWidth="1"/>
    <col min="7" max="7" width="8" style="7" customWidth="1"/>
    <col min="8" max="8" width="21.140625" style="5" customWidth="1"/>
    <col min="9" max="9" width="10" style="7" customWidth="1"/>
    <col min="10" max="10" width="7.28515625" style="5" customWidth="1"/>
    <col min="11" max="11" width="7.7109375" style="5" customWidth="1"/>
    <col min="12" max="12" width="15.42578125" style="5" customWidth="1"/>
    <col min="13" max="13" width="15.85546875" style="5" customWidth="1"/>
    <col min="14" max="17" width="15.42578125" style="5" customWidth="1"/>
    <col min="18" max="18" width="12.28515625" style="3" customWidth="1"/>
    <col min="19" max="20" width="17.7109375" style="4" hidden="1" customWidth="1"/>
    <col min="21" max="21" width="13.7109375" style="3" hidden="1" customWidth="1"/>
    <col min="22" max="22" width="4.7109375" style="5" hidden="1" customWidth="1"/>
    <col min="23" max="23" width="11.140625" style="5" customWidth="1"/>
    <col min="24" max="24" width="12.28515625" style="5" hidden="1" customWidth="1"/>
    <col min="25" max="25" width="10.5703125" style="5" hidden="1" customWidth="1"/>
    <col min="26" max="26" width="11.28515625" style="6" hidden="1" customWidth="1"/>
    <col min="27" max="27" width="19.42578125" style="5" customWidth="1"/>
    <col min="28" max="28" width="10.5703125" style="5" hidden="1" customWidth="1"/>
    <col min="29" max="29" width="7.85546875" style="5" hidden="1" customWidth="1"/>
    <col min="30" max="30" width="8.140625" style="5" hidden="1" customWidth="1"/>
    <col min="31" max="35" width="0" style="5" hidden="1" customWidth="1"/>
    <col min="36" max="16384" width="8.7109375" style="5"/>
  </cols>
  <sheetData>
    <row r="2" spans="1:34" ht="30.75" thickBot="1" x14ac:dyDescent="0.3">
      <c r="A2" s="76" t="s">
        <v>170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</row>
    <row r="3" spans="1:34" ht="15.75" thickBot="1" x14ac:dyDescent="0.3">
      <c r="L3" s="77" t="s">
        <v>7</v>
      </c>
      <c r="M3" s="78"/>
      <c r="N3" s="77" t="s">
        <v>8</v>
      </c>
      <c r="O3" s="78"/>
      <c r="P3" s="79" t="s">
        <v>9</v>
      </c>
      <c r="Q3" s="80"/>
      <c r="AC3" s="61" t="s">
        <v>10</v>
      </c>
      <c r="AD3" s="61"/>
    </row>
    <row r="4" spans="1:34" ht="15.75" thickBot="1" x14ac:dyDescent="0.3">
      <c r="A4" s="62" t="s">
        <v>11</v>
      </c>
      <c r="B4" s="64" t="s">
        <v>12</v>
      </c>
      <c r="C4" s="66" t="s">
        <v>13</v>
      </c>
      <c r="D4" s="68" t="s">
        <v>14</v>
      </c>
      <c r="E4" s="70" t="s">
        <v>15</v>
      </c>
      <c r="F4" s="81" t="s">
        <v>16</v>
      </c>
      <c r="G4" s="81" t="s">
        <v>17</v>
      </c>
      <c r="H4" s="81" t="s">
        <v>18</v>
      </c>
      <c r="I4" s="81" t="s">
        <v>19</v>
      </c>
      <c r="J4" s="81" t="s">
        <v>20</v>
      </c>
      <c r="K4" s="72" t="s">
        <v>21</v>
      </c>
      <c r="L4" s="83" t="s">
        <v>22</v>
      </c>
      <c r="M4" s="85" t="s">
        <v>23</v>
      </c>
      <c r="N4" s="83" t="s">
        <v>24</v>
      </c>
      <c r="O4" s="85" t="s">
        <v>25</v>
      </c>
      <c r="P4" s="83" t="s">
        <v>26</v>
      </c>
      <c r="Q4" s="87" t="s">
        <v>27</v>
      </c>
      <c r="AA4" s="56"/>
      <c r="AB4" s="74" t="s">
        <v>28</v>
      </c>
      <c r="AC4" s="74" t="s">
        <v>29</v>
      </c>
      <c r="AD4" s="74" t="s">
        <v>30</v>
      </c>
    </row>
    <row r="5" spans="1:34" s="9" customFormat="1" ht="57.75" customHeight="1" thickBot="1" x14ac:dyDescent="0.3">
      <c r="A5" s="63"/>
      <c r="B5" s="65"/>
      <c r="C5" s="67"/>
      <c r="D5" s="69"/>
      <c r="E5" s="71"/>
      <c r="F5" s="82"/>
      <c r="G5" s="82"/>
      <c r="H5" s="82"/>
      <c r="I5" s="82"/>
      <c r="J5" s="82"/>
      <c r="K5" s="73"/>
      <c r="L5" s="84"/>
      <c r="M5" s="86"/>
      <c r="N5" s="84"/>
      <c r="O5" s="86"/>
      <c r="P5" s="84"/>
      <c r="Q5" s="88"/>
      <c r="R5" s="51" t="s">
        <v>31</v>
      </c>
      <c r="S5" s="8" t="s">
        <v>32</v>
      </c>
      <c r="T5" s="8" t="s">
        <v>33</v>
      </c>
      <c r="U5" s="8" t="s">
        <v>34</v>
      </c>
      <c r="W5" s="51" t="s">
        <v>35</v>
      </c>
      <c r="X5" s="8" t="s">
        <v>36</v>
      </c>
      <c r="Y5" s="8" t="s">
        <v>37</v>
      </c>
      <c r="Z5" s="10"/>
      <c r="AA5" s="57" t="s">
        <v>38</v>
      </c>
      <c r="AB5" s="75"/>
      <c r="AC5" s="74"/>
      <c r="AD5" s="74"/>
    </row>
    <row r="6" spans="1:34" s="22" customFormat="1" ht="15.75" thickTop="1" x14ac:dyDescent="0.25">
      <c r="A6" s="11">
        <v>1</v>
      </c>
      <c r="B6" s="12">
        <v>1</v>
      </c>
      <c r="C6" s="13" t="s">
        <v>39</v>
      </c>
      <c r="D6" s="14" t="s">
        <v>40</v>
      </c>
      <c r="E6" s="15">
        <v>188</v>
      </c>
      <c r="F6" s="16" t="s">
        <v>41</v>
      </c>
      <c r="G6" s="16">
        <v>127400</v>
      </c>
      <c r="H6" s="17" t="s">
        <v>42</v>
      </c>
      <c r="I6" s="16">
        <v>554782</v>
      </c>
      <c r="J6" s="17" t="s">
        <v>43</v>
      </c>
      <c r="K6" s="18">
        <v>-117.3</v>
      </c>
      <c r="L6" s="19">
        <v>50.091055869999998</v>
      </c>
      <c r="M6" s="18">
        <v>14.46180105</v>
      </c>
      <c r="N6" s="19">
        <v>50.091599330000001</v>
      </c>
      <c r="O6" s="18">
        <v>14.463291959999999</v>
      </c>
      <c r="P6" s="19">
        <v>50.090509519999998</v>
      </c>
      <c r="Q6" s="20">
        <v>14.460242040000001</v>
      </c>
      <c r="R6" s="52">
        <f>IF(ISBLANK(N6),"",ACOS(COS(RADIANS(90-N6))*COS(RADIANS(90-P6))+SIN(RADIANS(90-N6)) *SIN(RADIANS(90-P6))*COS(RADIANS(O6-Q6)))*6371)</f>
        <v>0.24904930605533515</v>
      </c>
      <c r="S6" s="21">
        <f t="shared" ref="S6:S45" si="0">IF(ISBLANK(N7),"",ACOS(COS(RADIANS(90-N7))*COS(RADIANS(90-P6))+SIN(RADIANS(90-N7)) *SIN(RADIANS(90-P6))*COS(RADIANS(O7-Q6)))*6371)</f>
        <v>3.7811192974266827E-2</v>
      </c>
      <c r="T6" s="21">
        <f t="shared" ref="T6:T66" si="1">IF(ISERR(S6),0,S6)</f>
        <v>3.7811192974266827E-2</v>
      </c>
      <c r="U6" s="21">
        <f>(IF(R6="","",T6))</f>
        <v>3.7811192974266827E-2</v>
      </c>
      <c r="W6" s="23">
        <f>SUM(R6:R14)</f>
        <v>2.25916185704365</v>
      </c>
      <c r="X6" s="23">
        <f>SUM(U6:U13)</f>
        <v>1.0684474669487021</v>
      </c>
      <c r="Y6" s="23">
        <f>+W6+X6</f>
        <v>3.3276093239923519</v>
      </c>
      <c r="Z6" s="24" t="str">
        <f>IF(+Y6&gt;4,"!!!!!!"," ")</f>
        <v xml:space="preserve"> </v>
      </c>
      <c r="AA6" s="25" t="s">
        <v>44</v>
      </c>
      <c r="AB6" s="22">
        <f>IF(Y6=0,0,1)</f>
        <v>1</v>
      </c>
      <c r="AC6" s="22">
        <f>IF(AA6="Správa Železnic",1*AB6,0)</f>
        <v>1</v>
      </c>
      <c r="AD6" s="22">
        <f>IF(AA6="Podnikatelské subjekty",1*AB6,0)</f>
        <v>0</v>
      </c>
      <c r="AF6" s="22">
        <f>IF(C6="Česká Třebová - Brno",1,0)</f>
        <v>0</v>
      </c>
      <c r="AG6" s="22">
        <f>IF(AA6="Správa Železnic",1,0)</f>
        <v>1</v>
      </c>
      <c r="AH6" s="22">
        <f>+AF6*AG6*AB6</f>
        <v>0</v>
      </c>
    </row>
    <row r="7" spans="1:34" s="22" customFormat="1" x14ac:dyDescent="0.25">
      <c r="A7" s="11">
        <v>1</v>
      </c>
      <c r="B7" s="12">
        <v>1</v>
      </c>
      <c r="C7" s="13" t="s">
        <v>39</v>
      </c>
      <c r="D7" s="14" t="s">
        <v>40</v>
      </c>
      <c r="E7" s="15">
        <v>976</v>
      </c>
      <c r="F7" s="16" t="s">
        <v>45</v>
      </c>
      <c r="G7" s="16">
        <v>127400</v>
      </c>
      <c r="H7" s="17" t="s">
        <v>42</v>
      </c>
      <c r="I7" s="16">
        <v>554782</v>
      </c>
      <c r="J7" s="17" t="s">
        <v>43</v>
      </c>
      <c r="K7" s="18">
        <v>-139.6</v>
      </c>
      <c r="L7" s="19">
        <v>50.091263769999998</v>
      </c>
      <c r="M7" s="18">
        <v>14.461546459999999</v>
      </c>
      <c r="N7" s="19">
        <v>50.090796609999998</v>
      </c>
      <c r="O7" s="18">
        <v>14.459958</v>
      </c>
      <c r="P7" s="19">
        <v>50.091732710000002</v>
      </c>
      <c r="Q7" s="20">
        <v>14.46313464</v>
      </c>
      <c r="R7" s="53">
        <f t="shared" ref="R7:R66" si="2">IF(ISBLANK(N7),"",ACOS(COS(RADIANS(90-N7))*COS(RADIANS(90-P7))+SIN(RADIANS(90-N7)) *SIN(RADIANS(90-P7))*COS(RADIANS(O7-Q7)))*6371)</f>
        <v>0.24938008414037527</v>
      </c>
      <c r="S7" s="21">
        <f t="shared" si="0"/>
        <v>0.99273014570220242</v>
      </c>
      <c r="T7" s="21">
        <f t="shared" si="1"/>
        <v>0.99273014570220242</v>
      </c>
      <c r="U7" s="21">
        <f t="shared" ref="U7:U66" si="3">(IF(R7="","",T7))</f>
        <v>0.99273014570220242</v>
      </c>
      <c r="Y7" s="23">
        <f t="shared" ref="Y7:Y66" si="4">+W7+X7</f>
        <v>0</v>
      </c>
      <c r="Z7" s="24" t="str">
        <f t="shared" ref="Z7:Z66" si="5">IF(+Y7&gt;4,"!!!!!!"," ")</f>
        <v xml:space="preserve"> </v>
      </c>
      <c r="AA7" s="25" t="s">
        <v>44</v>
      </c>
      <c r="AB7" s="22">
        <f t="shared" ref="AB7:AB66" si="6">IF(Y7=0,0,1)</f>
        <v>0</v>
      </c>
      <c r="AC7" s="22">
        <f t="shared" ref="AC7:AC66" si="7">IF(AA7="Správa Železnic",1*AB7,0)</f>
        <v>0</v>
      </c>
      <c r="AD7" s="22">
        <f t="shared" ref="AD7:AD66" si="8">IF(AA7="Podnikatelské subjekty",1*AB7,0)</f>
        <v>0</v>
      </c>
      <c r="AF7" s="22">
        <f t="shared" ref="AF7:AF66" si="9">IF(C7="Česká Třebová - Brno",1,0)</f>
        <v>0</v>
      </c>
      <c r="AG7" s="22">
        <f t="shared" ref="AG7:AG66" si="10">IF(AA7="Správa Železnic",1,0)</f>
        <v>1</v>
      </c>
      <c r="AH7" s="22">
        <f t="shared" ref="AH7:AH66" si="11">+AF7*AG7*AB7</f>
        <v>0</v>
      </c>
    </row>
    <row r="8" spans="1:34" s="22" customFormat="1" x14ac:dyDescent="0.25">
      <c r="A8" s="11">
        <v>1</v>
      </c>
      <c r="B8" s="12">
        <v>1</v>
      </c>
      <c r="C8" s="13" t="s">
        <v>39</v>
      </c>
      <c r="D8" s="14" t="s">
        <v>40</v>
      </c>
      <c r="E8" s="15">
        <v>1176</v>
      </c>
      <c r="F8" s="16" t="s">
        <v>45</v>
      </c>
      <c r="G8" s="16">
        <v>127400</v>
      </c>
      <c r="H8" s="17" t="s">
        <v>42</v>
      </c>
      <c r="I8" s="16">
        <v>554782</v>
      </c>
      <c r="J8" s="17" t="s">
        <v>43</v>
      </c>
      <c r="K8" s="18">
        <v>0</v>
      </c>
      <c r="L8" s="19">
        <v>50.088952159999998</v>
      </c>
      <c r="M8" s="18">
        <v>14.45172522</v>
      </c>
      <c r="N8" s="19">
        <v>50.088767760000003</v>
      </c>
      <c r="O8" s="18">
        <v>14.450009039999999</v>
      </c>
      <c r="P8" s="19">
        <v>50.089230059999998</v>
      </c>
      <c r="Q8" s="20">
        <v>14.45341464</v>
      </c>
      <c r="R8" s="53">
        <f t="shared" si="2"/>
        <v>0.2483419933894595</v>
      </c>
      <c r="S8" s="21">
        <f t="shared" si="0"/>
        <v>0</v>
      </c>
      <c r="T8" s="21">
        <f t="shared" si="1"/>
        <v>0</v>
      </c>
      <c r="U8" s="21">
        <f t="shared" si="3"/>
        <v>0</v>
      </c>
      <c r="Y8" s="23">
        <f t="shared" si="4"/>
        <v>0</v>
      </c>
      <c r="Z8" s="24" t="str">
        <f t="shared" si="5"/>
        <v xml:space="preserve"> </v>
      </c>
      <c r="AA8" s="25" t="s">
        <v>44</v>
      </c>
      <c r="AB8" s="22">
        <f t="shared" si="6"/>
        <v>0</v>
      </c>
      <c r="AC8" s="22">
        <f t="shared" si="7"/>
        <v>0</v>
      </c>
      <c r="AD8" s="22">
        <f t="shared" si="8"/>
        <v>0</v>
      </c>
      <c r="AF8" s="22">
        <f t="shared" si="9"/>
        <v>0</v>
      </c>
      <c r="AG8" s="22">
        <f t="shared" si="10"/>
        <v>1</v>
      </c>
      <c r="AH8" s="22">
        <f t="shared" si="11"/>
        <v>0</v>
      </c>
    </row>
    <row r="9" spans="1:34" s="22" customFormat="1" x14ac:dyDescent="0.25">
      <c r="A9" s="11">
        <v>1</v>
      </c>
      <c r="B9" s="12">
        <v>1</v>
      </c>
      <c r="C9" s="13" t="s">
        <v>39</v>
      </c>
      <c r="D9" s="14" t="s">
        <v>40</v>
      </c>
      <c r="E9" s="15">
        <v>1177</v>
      </c>
      <c r="F9" s="16" t="s">
        <v>45</v>
      </c>
      <c r="G9" s="16">
        <v>127400</v>
      </c>
      <c r="H9" s="17" t="s">
        <v>42</v>
      </c>
      <c r="I9" s="16">
        <v>554782</v>
      </c>
      <c r="J9" s="17" t="s">
        <v>43</v>
      </c>
      <c r="K9" s="18">
        <v>0</v>
      </c>
      <c r="L9" s="19">
        <v>50.089608820000002</v>
      </c>
      <c r="M9" s="18">
        <v>14.45506039</v>
      </c>
      <c r="N9" s="19">
        <v>50.089230059999998</v>
      </c>
      <c r="O9" s="18">
        <v>14.45341464</v>
      </c>
      <c r="P9" s="19">
        <v>50.089987409999999</v>
      </c>
      <c r="Q9" s="20">
        <v>14.456705400000001</v>
      </c>
      <c r="R9" s="53">
        <f t="shared" si="2"/>
        <v>0.24941466816100188</v>
      </c>
      <c r="S9" s="21">
        <f t="shared" si="0"/>
        <v>0</v>
      </c>
      <c r="T9" s="21">
        <f t="shared" si="1"/>
        <v>0</v>
      </c>
      <c r="U9" s="21">
        <f t="shared" si="3"/>
        <v>0</v>
      </c>
      <c r="Y9" s="23">
        <f t="shared" si="4"/>
        <v>0</v>
      </c>
      <c r="Z9" s="24" t="str">
        <f t="shared" si="5"/>
        <v xml:space="preserve"> </v>
      </c>
      <c r="AA9" s="25" t="s">
        <v>44</v>
      </c>
      <c r="AB9" s="22">
        <f t="shared" si="6"/>
        <v>0</v>
      </c>
      <c r="AC9" s="22">
        <f t="shared" si="7"/>
        <v>0</v>
      </c>
      <c r="AD9" s="22">
        <f t="shared" si="8"/>
        <v>0</v>
      </c>
      <c r="AF9" s="22">
        <f t="shared" si="9"/>
        <v>0</v>
      </c>
      <c r="AG9" s="22">
        <f t="shared" si="10"/>
        <v>1</v>
      </c>
      <c r="AH9" s="22">
        <f t="shared" si="11"/>
        <v>0</v>
      </c>
    </row>
    <row r="10" spans="1:34" s="22" customFormat="1" x14ac:dyDescent="0.25">
      <c r="A10" s="11">
        <v>1</v>
      </c>
      <c r="B10" s="12">
        <v>1</v>
      </c>
      <c r="C10" s="13" t="s">
        <v>39</v>
      </c>
      <c r="D10" s="14" t="s">
        <v>40</v>
      </c>
      <c r="E10" s="15">
        <v>1178</v>
      </c>
      <c r="F10" s="16" t="s">
        <v>45</v>
      </c>
      <c r="G10" s="16">
        <v>127400</v>
      </c>
      <c r="H10" s="17" t="s">
        <v>42</v>
      </c>
      <c r="I10" s="16">
        <v>554782</v>
      </c>
      <c r="J10" s="17" t="s">
        <v>43</v>
      </c>
      <c r="K10" s="18">
        <v>0</v>
      </c>
      <c r="L10" s="19">
        <v>50.090384120000003</v>
      </c>
      <c r="M10" s="18">
        <v>14.45833627</v>
      </c>
      <c r="N10" s="19">
        <v>50.089987409999999</v>
      </c>
      <c r="O10" s="18">
        <v>14.456705400000001</v>
      </c>
      <c r="P10" s="19">
        <v>50.090796609999998</v>
      </c>
      <c r="Q10" s="20">
        <v>14.459958</v>
      </c>
      <c r="R10" s="53">
        <f t="shared" si="2"/>
        <v>0.24887621078222444</v>
      </c>
      <c r="S10" s="21">
        <f t="shared" si="0"/>
        <v>3.7811192974266827E-2</v>
      </c>
      <c r="T10" s="21">
        <f t="shared" si="1"/>
        <v>3.7811192974266827E-2</v>
      </c>
      <c r="U10" s="21">
        <f t="shared" si="3"/>
        <v>3.7811192974266827E-2</v>
      </c>
      <c r="Y10" s="23">
        <f t="shared" si="4"/>
        <v>0</v>
      </c>
      <c r="Z10" s="24" t="str">
        <f t="shared" si="5"/>
        <v xml:space="preserve"> </v>
      </c>
      <c r="AA10" s="25" t="s">
        <v>44</v>
      </c>
      <c r="AB10" s="22">
        <f t="shared" si="6"/>
        <v>0</v>
      </c>
      <c r="AC10" s="22">
        <f t="shared" si="7"/>
        <v>0</v>
      </c>
      <c r="AD10" s="22">
        <f t="shared" si="8"/>
        <v>0</v>
      </c>
      <c r="AF10" s="22">
        <f t="shared" si="9"/>
        <v>0</v>
      </c>
      <c r="AG10" s="22">
        <f t="shared" si="10"/>
        <v>1</v>
      </c>
      <c r="AH10" s="22">
        <f t="shared" si="11"/>
        <v>0</v>
      </c>
    </row>
    <row r="11" spans="1:34" s="22" customFormat="1" x14ac:dyDescent="0.25">
      <c r="A11" s="11">
        <v>1</v>
      </c>
      <c r="B11" s="12">
        <v>1</v>
      </c>
      <c r="C11" s="13" t="s">
        <v>39</v>
      </c>
      <c r="D11" s="14" t="s">
        <v>40</v>
      </c>
      <c r="E11" s="15">
        <v>1195</v>
      </c>
      <c r="F11" s="16" t="s">
        <v>41</v>
      </c>
      <c r="G11" s="16">
        <v>127400</v>
      </c>
      <c r="H11" s="17" t="s">
        <v>42</v>
      </c>
      <c r="I11" s="16">
        <v>554782</v>
      </c>
      <c r="J11" s="17" t="s">
        <v>43</v>
      </c>
      <c r="K11" s="18">
        <v>0</v>
      </c>
      <c r="L11" s="19">
        <v>50.09012336</v>
      </c>
      <c r="M11" s="18">
        <v>14.45860268</v>
      </c>
      <c r="N11" s="19">
        <v>50.090509519999998</v>
      </c>
      <c r="O11" s="18">
        <v>14.460242040000001</v>
      </c>
      <c r="P11" s="19">
        <v>50.089745360000002</v>
      </c>
      <c r="Q11" s="20">
        <v>14.456958480000001</v>
      </c>
      <c r="R11" s="53">
        <f t="shared" si="2"/>
        <v>0.24918604280253187</v>
      </c>
      <c r="S11" s="21">
        <f t="shared" si="0"/>
        <v>9.4935297966003418E-5</v>
      </c>
      <c r="T11" s="21">
        <f t="shared" si="1"/>
        <v>9.4935297966003418E-5</v>
      </c>
      <c r="U11" s="21">
        <f t="shared" si="3"/>
        <v>9.4935297966003418E-5</v>
      </c>
      <c r="Y11" s="23">
        <f t="shared" si="4"/>
        <v>0</v>
      </c>
      <c r="Z11" s="24" t="str">
        <f t="shared" si="5"/>
        <v xml:space="preserve"> </v>
      </c>
      <c r="AA11" s="25" t="s">
        <v>44</v>
      </c>
      <c r="AB11" s="22">
        <f t="shared" si="6"/>
        <v>0</v>
      </c>
      <c r="AC11" s="22">
        <f t="shared" si="7"/>
        <v>0</v>
      </c>
      <c r="AD11" s="22">
        <f t="shared" si="8"/>
        <v>0</v>
      </c>
      <c r="AF11" s="22">
        <f t="shared" si="9"/>
        <v>0</v>
      </c>
      <c r="AG11" s="22">
        <f t="shared" si="10"/>
        <v>1</v>
      </c>
      <c r="AH11" s="22">
        <f t="shared" si="11"/>
        <v>0</v>
      </c>
    </row>
    <row r="12" spans="1:34" s="22" customFormat="1" x14ac:dyDescent="0.25">
      <c r="A12" s="11">
        <v>1</v>
      </c>
      <c r="B12" s="12">
        <v>1</v>
      </c>
      <c r="C12" s="13" t="s">
        <v>39</v>
      </c>
      <c r="D12" s="14" t="s">
        <v>40</v>
      </c>
      <c r="E12" s="15">
        <v>1196</v>
      </c>
      <c r="F12" s="16" t="s">
        <v>41</v>
      </c>
      <c r="G12" s="16">
        <v>127400</v>
      </c>
      <c r="H12" s="17" t="s">
        <v>42</v>
      </c>
      <c r="I12" s="16">
        <v>554782</v>
      </c>
      <c r="J12" s="17" t="s">
        <v>43</v>
      </c>
      <c r="K12" s="18">
        <v>0</v>
      </c>
      <c r="L12" s="19">
        <v>50.089366849999998</v>
      </c>
      <c r="M12" s="18">
        <v>14.45531269</v>
      </c>
      <c r="N12" s="19">
        <v>50.089745360000002</v>
      </c>
      <c r="O12" s="18">
        <v>14.456958480000001</v>
      </c>
      <c r="P12" s="19">
        <v>50.088988569999998</v>
      </c>
      <c r="Q12" s="20">
        <v>14.45366772</v>
      </c>
      <c r="R12" s="53">
        <f t="shared" si="2"/>
        <v>0.24939475673453226</v>
      </c>
      <c r="S12" s="21">
        <f t="shared" si="0"/>
        <v>0</v>
      </c>
      <c r="T12" s="21">
        <f t="shared" si="1"/>
        <v>0</v>
      </c>
      <c r="U12" s="21">
        <f t="shared" si="3"/>
        <v>0</v>
      </c>
      <c r="Y12" s="23">
        <f t="shared" si="4"/>
        <v>0</v>
      </c>
      <c r="Z12" s="24" t="str">
        <f t="shared" si="5"/>
        <v xml:space="preserve"> </v>
      </c>
      <c r="AA12" s="25" t="s">
        <v>44</v>
      </c>
      <c r="AB12" s="22">
        <f t="shared" si="6"/>
        <v>0</v>
      </c>
      <c r="AC12" s="22">
        <f t="shared" si="7"/>
        <v>0</v>
      </c>
      <c r="AD12" s="22">
        <f t="shared" si="8"/>
        <v>0</v>
      </c>
      <c r="AF12" s="22">
        <f t="shared" si="9"/>
        <v>0</v>
      </c>
      <c r="AG12" s="22">
        <f t="shared" si="10"/>
        <v>1</v>
      </c>
      <c r="AH12" s="22">
        <f t="shared" si="11"/>
        <v>0</v>
      </c>
    </row>
    <row r="13" spans="1:34" s="22" customFormat="1" x14ac:dyDescent="0.25">
      <c r="A13" s="11">
        <v>1</v>
      </c>
      <c r="B13" s="12">
        <v>1</v>
      </c>
      <c r="C13" s="13" t="s">
        <v>39</v>
      </c>
      <c r="D13" s="14" t="s">
        <v>40</v>
      </c>
      <c r="E13" s="15">
        <v>1197</v>
      </c>
      <c r="F13" s="16" t="s">
        <v>41</v>
      </c>
      <c r="G13" s="16">
        <v>127400</v>
      </c>
      <c r="H13" s="17" t="s">
        <v>42</v>
      </c>
      <c r="I13" s="16">
        <v>554782</v>
      </c>
      <c r="J13" s="17" t="s">
        <v>43</v>
      </c>
      <c r="K13" s="18">
        <v>0</v>
      </c>
      <c r="L13" s="19">
        <v>50.088634290000002</v>
      </c>
      <c r="M13" s="18">
        <v>14.45200256</v>
      </c>
      <c r="N13" s="19">
        <v>50.088988569999998</v>
      </c>
      <c r="O13" s="18">
        <v>14.45366772</v>
      </c>
      <c r="P13" s="19">
        <v>50.088367130000002</v>
      </c>
      <c r="Q13" s="20">
        <v>14.450323320000001</v>
      </c>
      <c r="R13" s="53">
        <f t="shared" si="2"/>
        <v>0.2484036269049239</v>
      </c>
      <c r="S13" s="21">
        <f t="shared" si="0"/>
        <v>0</v>
      </c>
      <c r="T13" s="21">
        <f t="shared" si="1"/>
        <v>0</v>
      </c>
      <c r="U13" s="21">
        <f t="shared" si="3"/>
        <v>0</v>
      </c>
      <c r="Y13" s="23">
        <f t="shared" si="4"/>
        <v>0</v>
      </c>
      <c r="Z13" s="24" t="str">
        <f t="shared" si="5"/>
        <v xml:space="preserve"> </v>
      </c>
      <c r="AA13" s="25" t="s">
        <v>44</v>
      </c>
      <c r="AB13" s="22">
        <f t="shared" si="6"/>
        <v>0</v>
      </c>
      <c r="AC13" s="22">
        <f t="shared" si="7"/>
        <v>0</v>
      </c>
      <c r="AD13" s="22">
        <f t="shared" si="8"/>
        <v>0</v>
      </c>
      <c r="AF13" s="22">
        <f t="shared" si="9"/>
        <v>0</v>
      </c>
      <c r="AG13" s="22">
        <f t="shared" si="10"/>
        <v>1</v>
      </c>
      <c r="AH13" s="22">
        <f t="shared" si="11"/>
        <v>0</v>
      </c>
    </row>
    <row r="14" spans="1:34" s="22" customFormat="1" x14ac:dyDescent="0.25">
      <c r="A14" s="11">
        <v>1</v>
      </c>
      <c r="B14" s="12">
        <v>1</v>
      </c>
      <c r="C14" s="13" t="s">
        <v>39</v>
      </c>
      <c r="D14" s="14" t="s">
        <v>40</v>
      </c>
      <c r="E14" s="15">
        <v>1198</v>
      </c>
      <c r="F14" s="16" t="s">
        <v>41</v>
      </c>
      <c r="G14" s="16">
        <v>127400</v>
      </c>
      <c r="H14" s="17" t="s">
        <v>42</v>
      </c>
      <c r="I14" s="16">
        <v>554782</v>
      </c>
      <c r="J14" s="17" t="s">
        <v>43</v>
      </c>
      <c r="K14" s="18">
        <v>0</v>
      </c>
      <c r="L14" s="19">
        <v>50.088354989999999</v>
      </c>
      <c r="M14" s="18">
        <v>14.44846218</v>
      </c>
      <c r="N14" s="19">
        <v>50.088367130000002</v>
      </c>
      <c r="O14" s="18">
        <v>14.450323320000001</v>
      </c>
      <c r="P14" s="19">
        <v>50.088478809999998</v>
      </c>
      <c r="Q14" s="20">
        <v>14.44658328</v>
      </c>
      <c r="R14" s="53">
        <f t="shared" si="2"/>
        <v>0.26711516807326574</v>
      </c>
      <c r="S14" s="21" t="str">
        <f t="shared" si="0"/>
        <v/>
      </c>
      <c r="T14" s="21" t="str">
        <f t="shared" si="1"/>
        <v/>
      </c>
      <c r="U14" s="21" t="str">
        <f t="shared" si="3"/>
        <v/>
      </c>
      <c r="W14" s="23"/>
      <c r="Y14" s="23">
        <f t="shared" si="4"/>
        <v>0</v>
      </c>
      <c r="Z14" s="24" t="str">
        <f t="shared" si="5"/>
        <v xml:space="preserve"> </v>
      </c>
      <c r="AA14" s="25" t="s">
        <v>44</v>
      </c>
      <c r="AB14" s="22">
        <f t="shared" si="6"/>
        <v>0</v>
      </c>
      <c r="AC14" s="22">
        <f t="shared" si="7"/>
        <v>0</v>
      </c>
      <c r="AD14" s="22">
        <f t="shared" si="8"/>
        <v>0</v>
      </c>
      <c r="AF14" s="22">
        <f t="shared" si="9"/>
        <v>0</v>
      </c>
      <c r="AG14" s="22">
        <f t="shared" si="10"/>
        <v>1</v>
      </c>
      <c r="AH14" s="22">
        <f t="shared" si="11"/>
        <v>0</v>
      </c>
    </row>
    <row r="15" spans="1:34" s="22" customFormat="1" x14ac:dyDescent="0.25">
      <c r="A15" s="11"/>
      <c r="B15" s="12"/>
      <c r="C15" s="13"/>
      <c r="D15" s="14"/>
      <c r="E15" s="15"/>
      <c r="F15" s="16"/>
      <c r="G15" s="16"/>
      <c r="H15" s="17"/>
      <c r="I15" s="16"/>
      <c r="J15" s="17"/>
      <c r="K15" s="18"/>
      <c r="L15" s="19"/>
      <c r="M15" s="18"/>
      <c r="N15" s="19"/>
      <c r="O15" s="18"/>
      <c r="P15" s="19"/>
      <c r="Q15" s="20"/>
      <c r="R15" s="53" t="str">
        <f t="shared" si="2"/>
        <v/>
      </c>
      <c r="S15" s="21">
        <f t="shared" si="0"/>
        <v>5740.2827118049936</v>
      </c>
      <c r="T15" s="21">
        <f t="shared" si="1"/>
        <v>5740.2827118049936</v>
      </c>
      <c r="U15" s="21" t="str">
        <f t="shared" si="3"/>
        <v/>
      </c>
      <c r="Y15" s="23">
        <f t="shared" si="4"/>
        <v>0</v>
      </c>
      <c r="Z15" s="24" t="str">
        <f t="shared" si="5"/>
        <v xml:space="preserve"> </v>
      </c>
      <c r="AA15" s="25"/>
      <c r="AB15" s="22">
        <f t="shared" si="6"/>
        <v>0</v>
      </c>
      <c r="AC15" s="22">
        <f t="shared" si="7"/>
        <v>0</v>
      </c>
      <c r="AD15" s="22">
        <f t="shared" si="8"/>
        <v>0</v>
      </c>
      <c r="AF15" s="22">
        <f t="shared" si="9"/>
        <v>0</v>
      </c>
      <c r="AG15" s="22">
        <f t="shared" si="10"/>
        <v>0</v>
      </c>
      <c r="AH15" s="22">
        <f t="shared" si="11"/>
        <v>0</v>
      </c>
    </row>
    <row r="16" spans="1:34" s="22" customFormat="1" x14ac:dyDescent="0.25">
      <c r="A16" s="11">
        <v>2</v>
      </c>
      <c r="B16" s="12">
        <v>3</v>
      </c>
      <c r="C16" s="13" t="s">
        <v>39</v>
      </c>
      <c r="D16" s="14" t="s">
        <v>46</v>
      </c>
      <c r="E16" s="15">
        <v>311</v>
      </c>
      <c r="F16" s="16" t="s">
        <v>47</v>
      </c>
      <c r="G16" s="16">
        <v>317250</v>
      </c>
      <c r="H16" s="17" t="s">
        <v>48</v>
      </c>
      <c r="I16" s="16">
        <v>554782</v>
      </c>
      <c r="J16" s="17" t="s">
        <v>43</v>
      </c>
      <c r="K16" s="18">
        <v>-115.3</v>
      </c>
      <c r="L16" s="19">
        <v>50.085211630000003</v>
      </c>
      <c r="M16" s="18">
        <v>14.638934369999999</v>
      </c>
      <c r="N16" s="19">
        <v>50.08507651</v>
      </c>
      <c r="O16" s="18">
        <v>14.63720148</v>
      </c>
      <c r="P16" s="19">
        <v>50.085347120000002</v>
      </c>
      <c r="Q16" s="20">
        <v>14.640670439999999</v>
      </c>
      <c r="R16" s="53">
        <f t="shared" si="2"/>
        <v>0.24932565066751344</v>
      </c>
      <c r="S16" s="21">
        <f t="shared" si="0"/>
        <v>0</v>
      </c>
      <c r="T16" s="21">
        <f t="shared" si="1"/>
        <v>0</v>
      </c>
      <c r="U16" s="21">
        <f t="shared" si="3"/>
        <v>0</v>
      </c>
      <c r="W16" s="23">
        <f>SUM(R16:R18)</f>
        <v>0.7477099013200903</v>
      </c>
      <c r="X16" s="23">
        <f>SUM(U16:U17)</f>
        <v>0</v>
      </c>
      <c r="Y16" s="23">
        <f t="shared" si="4"/>
        <v>0.7477099013200903</v>
      </c>
      <c r="Z16" s="24" t="str">
        <f t="shared" si="5"/>
        <v xml:space="preserve"> </v>
      </c>
      <c r="AA16" s="25" t="s">
        <v>44</v>
      </c>
      <c r="AB16" s="22">
        <f t="shared" si="6"/>
        <v>1</v>
      </c>
      <c r="AC16" s="22">
        <f t="shared" si="7"/>
        <v>1</v>
      </c>
      <c r="AD16" s="22">
        <f t="shared" si="8"/>
        <v>0</v>
      </c>
      <c r="AF16" s="22">
        <f t="shared" si="9"/>
        <v>0</v>
      </c>
      <c r="AG16" s="22">
        <f t="shared" si="10"/>
        <v>1</v>
      </c>
      <c r="AH16" s="22">
        <f t="shared" si="11"/>
        <v>0</v>
      </c>
    </row>
    <row r="17" spans="1:34" s="22" customFormat="1" x14ac:dyDescent="0.25">
      <c r="A17" s="11">
        <v>2</v>
      </c>
      <c r="B17" s="12">
        <v>3</v>
      </c>
      <c r="C17" s="13" t="s">
        <v>39</v>
      </c>
      <c r="D17" s="14" t="s">
        <v>46</v>
      </c>
      <c r="E17" s="15">
        <v>312</v>
      </c>
      <c r="F17" s="16" t="s">
        <v>47</v>
      </c>
      <c r="G17" s="16">
        <v>317250</v>
      </c>
      <c r="H17" s="17" t="s">
        <v>48</v>
      </c>
      <c r="I17" s="16">
        <v>554782</v>
      </c>
      <c r="J17" s="17" t="s">
        <v>43</v>
      </c>
      <c r="K17" s="18">
        <v>-116.6</v>
      </c>
      <c r="L17" s="19">
        <v>50.085482059999997</v>
      </c>
      <c r="M17" s="18">
        <v>14.642401359999999</v>
      </c>
      <c r="N17" s="19">
        <v>50.085347120000002</v>
      </c>
      <c r="O17" s="18">
        <v>14.640670439999999</v>
      </c>
      <c r="P17" s="19">
        <v>50.085617259999999</v>
      </c>
      <c r="Q17" s="20">
        <v>14.644135439999999</v>
      </c>
      <c r="R17" s="53">
        <f t="shared" si="2"/>
        <v>0.24903749024293864</v>
      </c>
      <c r="S17" s="21">
        <f t="shared" si="0"/>
        <v>0</v>
      </c>
      <c r="T17" s="21">
        <f t="shared" si="1"/>
        <v>0</v>
      </c>
      <c r="U17" s="21">
        <f t="shared" si="3"/>
        <v>0</v>
      </c>
      <c r="W17" s="23"/>
      <c r="Y17" s="23">
        <f t="shared" si="4"/>
        <v>0</v>
      </c>
      <c r="Z17" s="24" t="str">
        <f t="shared" si="5"/>
        <v xml:space="preserve"> </v>
      </c>
      <c r="AA17" s="25" t="s">
        <v>44</v>
      </c>
      <c r="AB17" s="22">
        <f t="shared" si="6"/>
        <v>0</v>
      </c>
      <c r="AC17" s="22">
        <f t="shared" si="7"/>
        <v>0</v>
      </c>
      <c r="AD17" s="22">
        <f t="shared" si="8"/>
        <v>0</v>
      </c>
      <c r="AF17" s="22">
        <f t="shared" si="9"/>
        <v>0</v>
      </c>
      <c r="AG17" s="22">
        <f t="shared" si="10"/>
        <v>1</v>
      </c>
      <c r="AH17" s="22">
        <f t="shared" si="11"/>
        <v>0</v>
      </c>
    </row>
    <row r="18" spans="1:34" s="22" customFormat="1" x14ac:dyDescent="0.25">
      <c r="A18" s="11">
        <v>2</v>
      </c>
      <c r="B18" s="12">
        <v>3</v>
      </c>
      <c r="C18" s="13" t="s">
        <v>39</v>
      </c>
      <c r="D18" s="14" t="s">
        <v>46</v>
      </c>
      <c r="E18" s="15">
        <v>313</v>
      </c>
      <c r="F18" s="16" t="s">
        <v>47</v>
      </c>
      <c r="G18" s="16">
        <v>317250</v>
      </c>
      <c r="H18" s="17" t="s">
        <v>48</v>
      </c>
      <c r="I18" s="16">
        <v>554782</v>
      </c>
      <c r="J18" s="17" t="s">
        <v>43</v>
      </c>
      <c r="K18" s="18">
        <v>-117.9</v>
      </c>
      <c r="L18" s="19">
        <v>50.085752409999998</v>
      </c>
      <c r="M18" s="18">
        <v>14.64586804</v>
      </c>
      <c r="N18" s="19">
        <v>50.085617259999999</v>
      </c>
      <c r="O18" s="18">
        <v>14.644135439999999</v>
      </c>
      <c r="P18" s="19">
        <v>50.085887749999998</v>
      </c>
      <c r="Q18" s="20">
        <v>14.64760476</v>
      </c>
      <c r="R18" s="53">
        <f t="shared" si="2"/>
        <v>0.24934676040963821</v>
      </c>
      <c r="S18" s="21" t="str">
        <f t="shared" si="0"/>
        <v/>
      </c>
      <c r="T18" s="21" t="str">
        <f t="shared" si="1"/>
        <v/>
      </c>
      <c r="U18" s="21" t="str">
        <f t="shared" si="3"/>
        <v/>
      </c>
      <c r="Y18" s="23">
        <f t="shared" si="4"/>
        <v>0</v>
      </c>
      <c r="Z18" s="24" t="str">
        <f t="shared" si="5"/>
        <v xml:space="preserve"> </v>
      </c>
      <c r="AA18" s="25" t="s">
        <v>44</v>
      </c>
      <c r="AB18" s="22">
        <f t="shared" si="6"/>
        <v>0</v>
      </c>
      <c r="AC18" s="22">
        <f t="shared" si="7"/>
        <v>0</v>
      </c>
      <c r="AD18" s="22">
        <f t="shared" si="8"/>
        <v>0</v>
      </c>
      <c r="AF18" s="22">
        <f t="shared" si="9"/>
        <v>0</v>
      </c>
      <c r="AG18" s="22">
        <f t="shared" si="10"/>
        <v>1</v>
      </c>
      <c r="AH18" s="22">
        <f t="shared" si="11"/>
        <v>0</v>
      </c>
    </row>
    <row r="19" spans="1:34" s="22" customFormat="1" x14ac:dyDescent="0.25">
      <c r="A19" s="11"/>
      <c r="B19" s="12"/>
      <c r="C19" s="13"/>
      <c r="D19" s="14"/>
      <c r="E19" s="15"/>
      <c r="F19" s="16"/>
      <c r="G19" s="16"/>
      <c r="H19" s="17"/>
      <c r="I19" s="16"/>
      <c r="J19" s="17"/>
      <c r="K19" s="18"/>
      <c r="L19" s="19"/>
      <c r="M19" s="18"/>
      <c r="N19" s="19"/>
      <c r="O19" s="18"/>
      <c r="P19" s="19"/>
      <c r="Q19" s="20"/>
      <c r="R19" s="53" t="str">
        <f t="shared" si="2"/>
        <v/>
      </c>
      <c r="S19" s="21">
        <f t="shared" si="0"/>
        <v>5741.3673404281171</v>
      </c>
      <c r="T19" s="21">
        <f t="shared" si="1"/>
        <v>5741.3673404281171</v>
      </c>
      <c r="U19" s="21" t="str">
        <f t="shared" si="3"/>
        <v/>
      </c>
      <c r="Y19" s="23">
        <f t="shared" si="4"/>
        <v>0</v>
      </c>
      <c r="Z19" s="24" t="str">
        <f t="shared" si="5"/>
        <v xml:space="preserve"> </v>
      </c>
      <c r="AA19" s="25"/>
      <c r="AB19" s="22">
        <f t="shared" si="6"/>
        <v>0</v>
      </c>
      <c r="AC19" s="22">
        <f t="shared" si="7"/>
        <v>0</v>
      </c>
      <c r="AD19" s="22">
        <f t="shared" si="8"/>
        <v>0</v>
      </c>
      <c r="AF19" s="22">
        <f t="shared" si="9"/>
        <v>0</v>
      </c>
      <c r="AG19" s="22">
        <f t="shared" si="10"/>
        <v>0</v>
      </c>
      <c r="AH19" s="22">
        <f t="shared" si="11"/>
        <v>0</v>
      </c>
    </row>
    <row r="20" spans="1:34" s="22" customFormat="1" x14ac:dyDescent="0.25">
      <c r="A20" s="11">
        <v>3</v>
      </c>
      <c r="B20" s="12">
        <v>5</v>
      </c>
      <c r="C20" s="13" t="s">
        <v>39</v>
      </c>
      <c r="D20" s="14" t="s">
        <v>49</v>
      </c>
      <c r="E20" s="15">
        <v>314</v>
      </c>
      <c r="F20" s="16" t="s">
        <v>47</v>
      </c>
      <c r="G20" s="16">
        <v>317284</v>
      </c>
      <c r="H20" s="17" t="s">
        <v>50</v>
      </c>
      <c r="I20" s="16">
        <v>554782</v>
      </c>
      <c r="J20" s="17" t="s">
        <v>43</v>
      </c>
      <c r="K20" s="18">
        <v>-118.7</v>
      </c>
      <c r="L20" s="19">
        <v>50.086779999999997</v>
      </c>
      <c r="M20" s="18">
        <v>14.677051710000001</v>
      </c>
      <c r="N20" s="19">
        <v>50.087036570000002</v>
      </c>
      <c r="O20" s="18">
        <v>14.675347800000001</v>
      </c>
      <c r="P20" s="19">
        <v>50.086524240000003</v>
      </c>
      <c r="Q20" s="20">
        <v>14.678750519999999</v>
      </c>
      <c r="R20" s="53">
        <f t="shared" si="2"/>
        <v>0.24936374811753415</v>
      </c>
      <c r="S20" s="21">
        <f t="shared" si="0"/>
        <v>0</v>
      </c>
      <c r="T20" s="21">
        <f t="shared" si="1"/>
        <v>0</v>
      </c>
      <c r="U20" s="21">
        <f t="shared" si="3"/>
        <v>0</v>
      </c>
      <c r="W20" s="23">
        <f>SUM(R20:R25)</f>
        <v>1.4961689867180283</v>
      </c>
      <c r="X20" s="23">
        <f>SUM(S20:S25)</f>
        <v>1.8987059593200684E-4</v>
      </c>
      <c r="Y20" s="23">
        <f t="shared" si="4"/>
        <v>1.4963588573139603</v>
      </c>
      <c r="Z20" s="24" t="str">
        <f t="shared" si="5"/>
        <v xml:space="preserve"> </v>
      </c>
      <c r="AA20" s="25" t="s">
        <v>44</v>
      </c>
      <c r="AB20" s="22">
        <f t="shared" si="6"/>
        <v>1</v>
      </c>
      <c r="AC20" s="22">
        <f t="shared" si="7"/>
        <v>1</v>
      </c>
      <c r="AD20" s="22">
        <f t="shared" si="8"/>
        <v>0</v>
      </c>
      <c r="AF20" s="22">
        <f t="shared" si="9"/>
        <v>0</v>
      </c>
      <c r="AG20" s="22">
        <f t="shared" si="10"/>
        <v>1</v>
      </c>
      <c r="AH20" s="22">
        <f t="shared" si="11"/>
        <v>0</v>
      </c>
    </row>
    <row r="21" spans="1:34" s="22" customFormat="1" x14ac:dyDescent="0.25">
      <c r="A21" s="11">
        <v>3</v>
      </c>
      <c r="B21" s="12">
        <v>5</v>
      </c>
      <c r="C21" s="13" t="s">
        <v>39</v>
      </c>
      <c r="D21" s="14" t="s">
        <v>49</v>
      </c>
      <c r="E21" s="15">
        <v>315</v>
      </c>
      <c r="F21" s="16" t="s">
        <v>47</v>
      </c>
      <c r="G21" s="16">
        <v>317284</v>
      </c>
      <c r="H21" s="17" t="s">
        <v>50</v>
      </c>
      <c r="I21" s="16">
        <v>554782</v>
      </c>
      <c r="J21" s="17" t="s">
        <v>43</v>
      </c>
      <c r="K21" s="18">
        <v>-126</v>
      </c>
      <c r="L21" s="19">
        <v>50.086267550000002</v>
      </c>
      <c r="M21" s="18">
        <v>14.68045439</v>
      </c>
      <c r="N21" s="19">
        <v>50.086524240000003</v>
      </c>
      <c r="O21" s="18">
        <v>14.678750519999999</v>
      </c>
      <c r="P21" s="19">
        <v>50.086011679999999</v>
      </c>
      <c r="Q21" s="20">
        <v>14.68215324</v>
      </c>
      <c r="R21" s="53">
        <f t="shared" si="2"/>
        <v>0.24937213311162942</v>
      </c>
      <c r="S21" s="21">
        <f t="shared" si="0"/>
        <v>9.4935297966003418E-5</v>
      </c>
      <c r="T21" s="21">
        <f t="shared" si="1"/>
        <v>9.4935297966003418E-5</v>
      </c>
      <c r="U21" s="21">
        <f t="shared" si="3"/>
        <v>9.4935297966003418E-5</v>
      </c>
      <c r="Y21" s="23">
        <f t="shared" si="4"/>
        <v>0</v>
      </c>
      <c r="Z21" s="24" t="str">
        <f t="shared" si="5"/>
        <v xml:space="preserve"> </v>
      </c>
      <c r="AA21" s="25" t="s">
        <v>44</v>
      </c>
      <c r="AB21" s="22">
        <f t="shared" si="6"/>
        <v>0</v>
      </c>
      <c r="AC21" s="22">
        <f t="shared" si="7"/>
        <v>0</v>
      </c>
      <c r="AD21" s="22">
        <f t="shared" si="8"/>
        <v>0</v>
      </c>
      <c r="AF21" s="22">
        <f t="shared" si="9"/>
        <v>0</v>
      </c>
      <c r="AG21" s="22">
        <f t="shared" si="10"/>
        <v>1</v>
      </c>
      <c r="AH21" s="22">
        <f t="shared" si="11"/>
        <v>0</v>
      </c>
    </row>
    <row r="22" spans="1:34" s="22" customFormat="1" x14ac:dyDescent="0.25">
      <c r="A22" s="11">
        <v>3</v>
      </c>
      <c r="B22" s="12">
        <v>5</v>
      </c>
      <c r="C22" s="13" t="s">
        <v>39</v>
      </c>
      <c r="D22" s="14" t="s">
        <v>49</v>
      </c>
      <c r="E22" s="15">
        <v>316</v>
      </c>
      <c r="F22" s="16" t="s">
        <v>47</v>
      </c>
      <c r="G22" s="16">
        <v>317284</v>
      </c>
      <c r="H22" s="17" t="s">
        <v>50</v>
      </c>
      <c r="I22" s="16">
        <v>554782</v>
      </c>
      <c r="J22" s="17" t="s">
        <v>43</v>
      </c>
      <c r="K22" s="18">
        <v>-130.4</v>
      </c>
      <c r="L22" s="19">
        <v>50.085754999999999</v>
      </c>
      <c r="M22" s="18">
        <v>14.683857059999999</v>
      </c>
      <c r="N22" s="19">
        <v>50.086011679999999</v>
      </c>
      <c r="O22" s="18">
        <v>14.68215324</v>
      </c>
      <c r="P22" s="19">
        <v>50.085499110000001</v>
      </c>
      <c r="Q22" s="20">
        <v>14.685555600000001</v>
      </c>
      <c r="R22" s="53">
        <f t="shared" si="2"/>
        <v>0.24934990503087118</v>
      </c>
      <c r="S22" s="21">
        <f t="shared" si="0"/>
        <v>9.4935297966003418E-5</v>
      </c>
      <c r="T22" s="21">
        <f t="shared" si="1"/>
        <v>9.4935297966003418E-5</v>
      </c>
      <c r="U22" s="21">
        <f t="shared" si="3"/>
        <v>9.4935297966003418E-5</v>
      </c>
      <c r="Y22" s="23">
        <f t="shared" si="4"/>
        <v>0</v>
      </c>
      <c r="Z22" s="24" t="str">
        <f t="shared" si="5"/>
        <v xml:space="preserve"> </v>
      </c>
      <c r="AA22" s="25" t="s">
        <v>44</v>
      </c>
      <c r="AB22" s="22">
        <f t="shared" si="6"/>
        <v>0</v>
      </c>
      <c r="AC22" s="22">
        <f t="shared" si="7"/>
        <v>0</v>
      </c>
      <c r="AD22" s="22">
        <f t="shared" si="8"/>
        <v>0</v>
      </c>
      <c r="AF22" s="22">
        <f t="shared" si="9"/>
        <v>0</v>
      </c>
      <c r="AG22" s="22">
        <f t="shared" si="10"/>
        <v>1</v>
      </c>
      <c r="AH22" s="22">
        <f t="shared" si="11"/>
        <v>0</v>
      </c>
    </row>
    <row r="23" spans="1:34" s="22" customFormat="1" x14ac:dyDescent="0.25">
      <c r="A23" s="11">
        <v>3</v>
      </c>
      <c r="B23" s="12">
        <v>5</v>
      </c>
      <c r="C23" s="13" t="s">
        <v>39</v>
      </c>
      <c r="D23" s="14" t="s">
        <v>49</v>
      </c>
      <c r="E23" s="15">
        <v>317</v>
      </c>
      <c r="F23" s="16" t="s">
        <v>47</v>
      </c>
      <c r="G23" s="16">
        <v>317276</v>
      </c>
      <c r="H23" s="17" t="s">
        <v>51</v>
      </c>
      <c r="I23" s="16">
        <v>554782</v>
      </c>
      <c r="J23" s="17" t="s">
        <v>43</v>
      </c>
      <c r="K23" s="18">
        <v>-122</v>
      </c>
      <c r="L23" s="19">
        <v>50.08524242</v>
      </c>
      <c r="M23" s="18">
        <v>14.68725909</v>
      </c>
      <c r="N23" s="19">
        <v>50.085499110000001</v>
      </c>
      <c r="O23" s="18">
        <v>14.685555600000001</v>
      </c>
      <c r="P23" s="19">
        <v>50.08498642</v>
      </c>
      <c r="Q23" s="20">
        <v>14.68895796</v>
      </c>
      <c r="R23" s="53">
        <f t="shared" si="2"/>
        <v>0.2493554893452441</v>
      </c>
      <c r="S23" s="21">
        <f t="shared" si="0"/>
        <v>0</v>
      </c>
      <c r="T23" s="21">
        <f t="shared" si="1"/>
        <v>0</v>
      </c>
      <c r="U23" s="21">
        <f t="shared" si="3"/>
        <v>0</v>
      </c>
      <c r="Y23" s="23">
        <f t="shared" si="4"/>
        <v>0</v>
      </c>
      <c r="Z23" s="24" t="str">
        <f t="shared" si="5"/>
        <v xml:space="preserve"> </v>
      </c>
      <c r="AA23" s="25" t="s">
        <v>44</v>
      </c>
      <c r="AB23" s="22">
        <f t="shared" si="6"/>
        <v>0</v>
      </c>
      <c r="AC23" s="22">
        <f t="shared" si="7"/>
        <v>0</v>
      </c>
      <c r="AD23" s="22">
        <f t="shared" si="8"/>
        <v>0</v>
      </c>
      <c r="AF23" s="22">
        <f t="shared" si="9"/>
        <v>0</v>
      </c>
      <c r="AG23" s="22">
        <f t="shared" si="10"/>
        <v>1</v>
      </c>
      <c r="AH23" s="22">
        <f t="shared" si="11"/>
        <v>0</v>
      </c>
    </row>
    <row r="24" spans="1:34" s="22" customFormat="1" x14ac:dyDescent="0.25">
      <c r="A24" s="11">
        <v>3</v>
      </c>
      <c r="B24" s="12">
        <v>5</v>
      </c>
      <c r="C24" s="13" t="s">
        <v>39</v>
      </c>
      <c r="D24" s="14" t="s">
        <v>49</v>
      </c>
      <c r="E24" s="15">
        <v>318</v>
      </c>
      <c r="F24" s="16" t="s">
        <v>47</v>
      </c>
      <c r="G24" s="16">
        <v>317276</v>
      </c>
      <c r="H24" s="17" t="s">
        <v>51</v>
      </c>
      <c r="I24" s="16">
        <v>554782</v>
      </c>
      <c r="J24" s="17" t="s">
        <v>43</v>
      </c>
      <c r="K24" s="18">
        <v>-126.9</v>
      </c>
      <c r="L24" s="19">
        <v>50.084729629999998</v>
      </c>
      <c r="M24" s="18">
        <v>14.69066175</v>
      </c>
      <c r="N24" s="19">
        <v>50.08498642</v>
      </c>
      <c r="O24" s="18">
        <v>14.68895796</v>
      </c>
      <c r="P24" s="19">
        <v>50.084473610000003</v>
      </c>
      <c r="Q24" s="20">
        <v>14.69236068</v>
      </c>
      <c r="R24" s="53">
        <f t="shared" si="2"/>
        <v>0.24938606531392837</v>
      </c>
      <c r="S24" s="21">
        <f t="shared" si="0"/>
        <v>0</v>
      </c>
      <c r="T24" s="21">
        <f t="shared" si="1"/>
        <v>0</v>
      </c>
      <c r="U24" s="21">
        <f t="shared" si="3"/>
        <v>0</v>
      </c>
      <c r="Y24" s="23">
        <f t="shared" si="4"/>
        <v>0</v>
      </c>
      <c r="Z24" s="24" t="str">
        <f t="shared" si="5"/>
        <v xml:space="preserve"> </v>
      </c>
      <c r="AA24" s="25" t="s">
        <v>44</v>
      </c>
      <c r="AB24" s="22">
        <f t="shared" si="6"/>
        <v>0</v>
      </c>
      <c r="AC24" s="22">
        <f t="shared" si="7"/>
        <v>0</v>
      </c>
      <c r="AD24" s="22">
        <f t="shared" si="8"/>
        <v>0</v>
      </c>
      <c r="AF24" s="22">
        <f t="shared" si="9"/>
        <v>0</v>
      </c>
      <c r="AG24" s="22">
        <f t="shared" si="10"/>
        <v>1</v>
      </c>
      <c r="AH24" s="22">
        <f t="shared" si="11"/>
        <v>0</v>
      </c>
    </row>
    <row r="25" spans="1:34" s="22" customFormat="1" x14ac:dyDescent="0.25">
      <c r="A25" s="11">
        <v>3</v>
      </c>
      <c r="B25" s="12">
        <v>5</v>
      </c>
      <c r="C25" s="13" t="s">
        <v>39</v>
      </c>
      <c r="D25" s="14" t="s">
        <v>49</v>
      </c>
      <c r="E25" s="15">
        <v>319</v>
      </c>
      <c r="F25" s="16" t="s">
        <v>47</v>
      </c>
      <c r="G25" s="16">
        <v>317276</v>
      </c>
      <c r="H25" s="17" t="s">
        <v>51</v>
      </c>
      <c r="I25" s="16">
        <v>554782</v>
      </c>
      <c r="J25" s="17" t="s">
        <v>43</v>
      </c>
      <c r="K25" s="18">
        <v>-119.7</v>
      </c>
      <c r="L25" s="19">
        <v>50.084216810000001</v>
      </c>
      <c r="M25" s="18">
        <v>14.6940641</v>
      </c>
      <c r="N25" s="19">
        <v>50.084473610000003</v>
      </c>
      <c r="O25" s="18">
        <v>14.69236068</v>
      </c>
      <c r="P25" s="19">
        <v>50.083960679999997</v>
      </c>
      <c r="Q25" s="20">
        <v>14.69576268</v>
      </c>
      <c r="R25" s="53">
        <f t="shared" si="2"/>
        <v>0.24934164579882112</v>
      </c>
      <c r="S25" s="21" t="str">
        <f t="shared" si="0"/>
        <v/>
      </c>
      <c r="T25" s="21" t="str">
        <f t="shared" si="1"/>
        <v/>
      </c>
      <c r="U25" s="21" t="str">
        <f t="shared" si="3"/>
        <v/>
      </c>
      <c r="Y25" s="23">
        <f t="shared" si="4"/>
        <v>0</v>
      </c>
      <c r="Z25" s="24" t="str">
        <f t="shared" si="5"/>
        <v xml:space="preserve"> </v>
      </c>
      <c r="AA25" s="25" t="s">
        <v>44</v>
      </c>
      <c r="AB25" s="22">
        <f t="shared" si="6"/>
        <v>0</v>
      </c>
      <c r="AC25" s="22">
        <f t="shared" si="7"/>
        <v>0</v>
      </c>
      <c r="AD25" s="22">
        <f t="shared" si="8"/>
        <v>0</v>
      </c>
      <c r="AF25" s="22">
        <f t="shared" si="9"/>
        <v>0</v>
      </c>
      <c r="AG25" s="22">
        <f t="shared" si="10"/>
        <v>1</v>
      </c>
      <c r="AH25" s="22">
        <f t="shared" si="11"/>
        <v>0</v>
      </c>
    </row>
    <row r="26" spans="1:34" s="22" customFormat="1" x14ac:dyDescent="0.25">
      <c r="A26" s="11"/>
      <c r="B26" s="12"/>
      <c r="C26" s="13"/>
      <c r="D26" s="14"/>
      <c r="E26" s="15"/>
      <c r="F26" s="16"/>
      <c r="G26" s="16"/>
      <c r="H26" s="17"/>
      <c r="I26" s="16"/>
      <c r="J26" s="17"/>
      <c r="K26" s="18"/>
      <c r="L26" s="19"/>
      <c r="M26" s="18"/>
      <c r="N26" s="19"/>
      <c r="O26" s="18"/>
      <c r="P26" s="19"/>
      <c r="Q26" s="20"/>
      <c r="R26" s="53" t="str">
        <f t="shared" si="2"/>
        <v/>
      </c>
      <c r="S26" s="21" t="e">
        <f>IF(ISBLANK(#REF!),"",ACOS(COS(RADIANS(90-#REF!))*COS(RADIANS(90-P26))+SIN(RADIANS(90-#REF!)) *SIN(RADIANS(90-P26))*COS(RADIANS(#REF!-Q26)))*6371)</f>
        <v>#REF!</v>
      </c>
      <c r="T26" s="21">
        <f t="shared" si="1"/>
        <v>0</v>
      </c>
      <c r="U26" s="21" t="str">
        <f t="shared" si="3"/>
        <v/>
      </c>
      <c r="Y26" s="23">
        <f t="shared" si="4"/>
        <v>0</v>
      </c>
      <c r="Z26" s="24" t="str">
        <f t="shared" si="5"/>
        <v xml:space="preserve"> </v>
      </c>
      <c r="AA26" s="25"/>
      <c r="AB26" s="22">
        <f t="shared" si="6"/>
        <v>0</v>
      </c>
      <c r="AC26" s="22">
        <f t="shared" si="7"/>
        <v>0</v>
      </c>
      <c r="AD26" s="22">
        <f t="shared" si="8"/>
        <v>0</v>
      </c>
      <c r="AF26" s="22">
        <f t="shared" si="9"/>
        <v>0</v>
      </c>
      <c r="AG26" s="22">
        <f t="shared" si="10"/>
        <v>0</v>
      </c>
      <c r="AH26" s="22">
        <f t="shared" si="11"/>
        <v>0</v>
      </c>
    </row>
    <row r="27" spans="1:34" s="22" customFormat="1" x14ac:dyDescent="0.25">
      <c r="A27" s="11">
        <v>5</v>
      </c>
      <c r="B27" s="12">
        <v>15</v>
      </c>
      <c r="C27" s="13" t="s">
        <v>39</v>
      </c>
      <c r="D27" s="14" t="s">
        <v>52</v>
      </c>
      <c r="E27" s="15">
        <v>323</v>
      </c>
      <c r="F27" s="16" t="s">
        <v>47</v>
      </c>
      <c r="G27" s="16">
        <v>155055</v>
      </c>
      <c r="H27" s="17" t="s">
        <v>53</v>
      </c>
      <c r="I27" s="16">
        <v>533700</v>
      </c>
      <c r="J27" s="17" t="s">
        <v>53</v>
      </c>
      <c r="K27" s="18">
        <v>-118.2</v>
      </c>
      <c r="L27" s="19">
        <v>50.009310769999999</v>
      </c>
      <c r="M27" s="18">
        <v>15.255435520000001</v>
      </c>
      <c r="N27" s="19">
        <v>50.009235269999998</v>
      </c>
      <c r="O27" s="18">
        <v>15.25369572</v>
      </c>
      <c r="P27" s="19">
        <v>50.009386229999997</v>
      </c>
      <c r="Q27" s="20">
        <v>15.257176919999999</v>
      </c>
      <c r="R27" s="53">
        <f t="shared" si="2"/>
        <v>0.24933530208964805</v>
      </c>
      <c r="S27" s="21">
        <f t="shared" si="0"/>
        <v>0</v>
      </c>
      <c r="T27" s="21">
        <f t="shared" si="1"/>
        <v>0</v>
      </c>
      <c r="U27" s="21">
        <f t="shared" si="3"/>
        <v>0</v>
      </c>
      <c r="W27" s="23">
        <f>SUM(R27:R30)</f>
        <v>0.99732474317289643</v>
      </c>
      <c r="X27" s="23">
        <f>SUM(U27:U29)</f>
        <v>0.74798863694318962</v>
      </c>
      <c r="Y27" s="23">
        <f t="shared" si="4"/>
        <v>1.7453133801160861</v>
      </c>
      <c r="Z27" s="24" t="str">
        <f t="shared" si="5"/>
        <v xml:space="preserve"> </v>
      </c>
      <c r="AA27" s="25" t="s">
        <v>44</v>
      </c>
      <c r="AB27" s="22">
        <f t="shared" si="6"/>
        <v>1</v>
      </c>
      <c r="AC27" s="22">
        <f t="shared" si="7"/>
        <v>1</v>
      </c>
      <c r="AD27" s="22">
        <f t="shared" si="8"/>
        <v>0</v>
      </c>
      <c r="AF27" s="22">
        <f t="shared" si="9"/>
        <v>0</v>
      </c>
      <c r="AG27" s="22">
        <f t="shared" si="10"/>
        <v>1</v>
      </c>
      <c r="AH27" s="22">
        <f t="shared" si="11"/>
        <v>0</v>
      </c>
    </row>
    <row r="28" spans="1:34" s="22" customFormat="1" x14ac:dyDescent="0.25">
      <c r="A28" s="11">
        <v>5</v>
      </c>
      <c r="B28" s="12">
        <v>15</v>
      </c>
      <c r="C28" s="13" t="s">
        <v>39</v>
      </c>
      <c r="D28" s="14" t="s">
        <v>52</v>
      </c>
      <c r="E28" s="15">
        <v>324</v>
      </c>
      <c r="F28" s="16" t="s">
        <v>47</v>
      </c>
      <c r="G28" s="16">
        <v>155055</v>
      </c>
      <c r="H28" s="17" t="s">
        <v>53</v>
      </c>
      <c r="I28" s="16">
        <v>533700</v>
      </c>
      <c r="J28" s="17" t="s">
        <v>53</v>
      </c>
      <c r="K28" s="18">
        <v>-118.3</v>
      </c>
      <c r="L28" s="19">
        <v>50.00946167</v>
      </c>
      <c r="M28" s="18">
        <v>15.25891672</v>
      </c>
      <c r="N28" s="19">
        <v>50.009386229999997</v>
      </c>
      <c r="O28" s="18">
        <v>15.257176919999999</v>
      </c>
      <c r="P28" s="19">
        <v>50.00953707</v>
      </c>
      <c r="Q28" s="20">
        <v>15.26065812</v>
      </c>
      <c r="R28" s="53">
        <f t="shared" si="2"/>
        <v>0.24933362125091341</v>
      </c>
      <c r="S28" s="21">
        <f t="shared" si="0"/>
        <v>0.24933201269635452</v>
      </c>
      <c r="T28" s="21">
        <f t="shared" si="1"/>
        <v>0.24933201269635452</v>
      </c>
      <c r="U28" s="21">
        <f t="shared" si="3"/>
        <v>0.24933201269635452</v>
      </c>
      <c r="Y28" s="23">
        <f t="shared" si="4"/>
        <v>0</v>
      </c>
      <c r="Z28" s="24" t="str">
        <f t="shared" si="5"/>
        <v xml:space="preserve"> </v>
      </c>
      <c r="AA28" s="25" t="s">
        <v>44</v>
      </c>
      <c r="AB28" s="22">
        <f t="shared" si="6"/>
        <v>0</v>
      </c>
      <c r="AC28" s="22">
        <f t="shared" si="7"/>
        <v>0</v>
      </c>
      <c r="AD28" s="22">
        <f t="shared" si="8"/>
        <v>0</v>
      </c>
      <c r="AF28" s="22">
        <f t="shared" si="9"/>
        <v>0</v>
      </c>
      <c r="AG28" s="22">
        <f t="shared" si="10"/>
        <v>1</v>
      </c>
      <c r="AH28" s="22">
        <f t="shared" si="11"/>
        <v>0</v>
      </c>
    </row>
    <row r="29" spans="1:34" s="22" customFormat="1" x14ac:dyDescent="0.25">
      <c r="A29" s="11">
        <v>5</v>
      </c>
      <c r="B29" s="12">
        <v>15</v>
      </c>
      <c r="C29" s="13" t="s">
        <v>39</v>
      </c>
      <c r="D29" s="14" t="s">
        <v>52</v>
      </c>
      <c r="E29" s="15">
        <v>325</v>
      </c>
      <c r="F29" s="16" t="s">
        <v>47</v>
      </c>
      <c r="G29" s="16">
        <v>155055</v>
      </c>
      <c r="H29" s="17" t="s">
        <v>53</v>
      </c>
      <c r="I29" s="16">
        <v>533700</v>
      </c>
      <c r="J29" s="17" t="s">
        <v>53</v>
      </c>
      <c r="K29" s="18">
        <v>-129.9</v>
      </c>
      <c r="L29" s="19">
        <v>50.009763130000003</v>
      </c>
      <c r="M29" s="18">
        <v>15.26587911</v>
      </c>
      <c r="N29" s="19">
        <v>50.009687800000002</v>
      </c>
      <c r="O29" s="18">
        <v>15.26413932</v>
      </c>
      <c r="P29" s="19">
        <v>50.009838420000001</v>
      </c>
      <c r="Q29" s="20">
        <v>15.267620519999999</v>
      </c>
      <c r="R29" s="53">
        <f t="shared" si="2"/>
        <v>0.24933042220399804</v>
      </c>
      <c r="S29" s="21">
        <f t="shared" si="0"/>
        <v>0.4986566242468351</v>
      </c>
      <c r="T29" s="21">
        <f t="shared" si="1"/>
        <v>0.4986566242468351</v>
      </c>
      <c r="U29" s="21">
        <f t="shared" si="3"/>
        <v>0.4986566242468351</v>
      </c>
      <c r="Y29" s="23">
        <f t="shared" si="4"/>
        <v>0</v>
      </c>
      <c r="Z29" s="24" t="str">
        <f t="shared" si="5"/>
        <v xml:space="preserve"> </v>
      </c>
      <c r="AA29" s="25" t="s">
        <v>44</v>
      </c>
      <c r="AB29" s="22">
        <f t="shared" si="6"/>
        <v>0</v>
      </c>
      <c r="AC29" s="22">
        <f t="shared" si="7"/>
        <v>0</v>
      </c>
      <c r="AD29" s="22">
        <f t="shared" si="8"/>
        <v>0</v>
      </c>
      <c r="AF29" s="22">
        <f t="shared" si="9"/>
        <v>0</v>
      </c>
      <c r="AG29" s="22">
        <f t="shared" si="10"/>
        <v>1</v>
      </c>
      <c r="AH29" s="22">
        <f t="shared" si="11"/>
        <v>0</v>
      </c>
    </row>
    <row r="30" spans="1:34" s="22" customFormat="1" x14ac:dyDescent="0.25">
      <c r="A30" s="11">
        <v>5</v>
      </c>
      <c r="B30" s="12">
        <v>15</v>
      </c>
      <c r="C30" s="13" t="s">
        <v>39</v>
      </c>
      <c r="D30" s="14" t="s">
        <v>52</v>
      </c>
      <c r="E30" s="15">
        <v>326</v>
      </c>
      <c r="F30" s="16" t="s">
        <v>47</v>
      </c>
      <c r="G30" s="16">
        <v>155055</v>
      </c>
      <c r="H30" s="17" t="s">
        <v>53</v>
      </c>
      <c r="I30" s="16">
        <v>533700</v>
      </c>
      <c r="J30" s="17" t="s">
        <v>53</v>
      </c>
      <c r="K30" s="18">
        <v>-116.8</v>
      </c>
      <c r="L30" s="19">
        <v>50.010214529999999</v>
      </c>
      <c r="M30" s="18">
        <v>15.27632268</v>
      </c>
      <c r="N30" s="19">
        <v>50.010139410000001</v>
      </c>
      <c r="O30" s="18">
        <v>15.27458292</v>
      </c>
      <c r="P30" s="19">
        <v>50.010289669999999</v>
      </c>
      <c r="Q30" s="20">
        <v>15.27806412</v>
      </c>
      <c r="R30" s="53">
        <f t="shared" si="2"/>
        <v>0.24932539762833694</v>
      </c>
      <c r="S30" s="21" t="e">
        <f>IF(ISBLANK(#REF!),"",ACOS(COS(RADIANS(90-#REF!))*COS(RADIANS(90-P30))+SIN(RADIANS(90-#REF!)) *SIN(RADIANS(90-P30))*COS(RADIANS(#REF!-Q30)))*6371)</f>
        <v>#REF!</v>
      </c>
      <c r="T30" s="21">
        <f t="shared" si="1"/>
        <v>0</v>
      </c>
      <c r="U30" s="21">
        <f t="shared" si="3"/>
        <v>0</v>
      </c>
      <c r="Y30" s="23">
        <f t="shared" si="4"/>
        <v>0</v>
      </c>
      <c r="Z30" s="24" t="str">
        <f t="shared" si="5"/>
        <v xml:space="preserve"> </v>
      </c>
      <c r="AA30" s="25" t="s">
        <v>44</v>
      </c>
      <c r="AB30" s="22">
        <f t="shared" si="6"/>
        <v>0</v>
      </c>
      <c r="AC30" s="22">
        <f t="shared" si="7"/>
        <v>0</v>
      </c>
      <c r="AD30" s="22">
        <f t="shared" si="8"/>
        <v>0</v>
      </c>
      <c r="AF30" s="22">
        <f t="shared" si="9"/>
        <v>0</v>
      </c>
      <c r="AG30" s="22">
        <f t="shared" si="10"/>
        <v>1</v>
      </c>
      <c r="AH30" s="22">
        <f t="shared" si="11"/>
        <v>0</v>
      </c>
    </row>
    <row r="31" spans="1:34" s="22" customFormat="1" x14ac:dyDescent="0.25">
      <c r="A31" s="11"/>
      <c r="B31" s="12"/>
      <c r="C31" s="13"/>
      <c r="D31" s="14"/>
      <c r="E31" s="15"/>
      <c r="F31" s="16"/>
      <c r="G31" s="16"/>
      <c r="H31" s="17"/>
      <c r="I31" s="16"/>
      <c r="J31" s="17"/>
      <c r="K31" s="18"/>
      <c r="L31" s="19"/>
      <c r="M31" s="18"/>
      <c r="N31" s="19"/>
      <c r="O31" s="18"/>
      <c r="P31" s="19"/>
      <c r="Q31" s="20"/>
      <c r="R31" s="53" t="str">
        <f t="shared" si="2"/>
        <v/>
      </c>
      <c r="S31" s="21">
        <f t="shared" si="0"/>
        <v>5753.3578708330506</v>
      </c>
      <c r="T31" s="21">
        <f t="shared" si="1"/>
        <v>5753.3578708330506</v>
      </c>
      <c r="U31" s="21" t="str">
        <f t="shared" si="3"/>
        <v/>
      </c>
      <c r="Y31" s="23">
        <f t="shared" si="4"/>
        <v>0</v>
      </c>
      <c r="Z31" s="24" t="str">
        <f t="shared" si="5"/>
        <v xml:space="preserve"> </v>
      </c>
      <c r="AA31" s="25"/>
      <c r="AB31" s="22">
        <f t="shared" si="6"/>
        <v>0</v>
      </c>
      <c r="AC31" s="22">
        <f t="shared" si="7"/>
        <v>0</v>
      </c>
      <c r="AD31" s="22">
        <f t="shared" si="8"/>
        <v>0</v>
      </c>
      <c r="AF31" s="22">
        <f t="shared" si="9"/>
        <v>0</v>
      </c>
      <c r="AG31" s="22">
        <f t="shared" si="10"/>
        <v>0</v>
      </c>
      <c r="AH31" s="22">
        <f t="shared" si="11"/>
        <v>0</v>
      </c>
    </row>
    <row r="32" spans="1:34" s="22" customFormat="1" x14ac:dyDescent="0.25">
      <c r="A32" s="11">
        <v>7</v>
      </c>
      <c r="B32" s="12">
        <v>18</v>
      </c>
      <c r="C32" s="13" t="s">
        <v>39</v>
      </c>
      <c r="D32" s="14" t="s">
        <v>54</v>
      </c>
      <c r="E32" s="15">
        <v>339</v>
      </c>
      <c r="F32" s="16" t="s">
        <v>47</v>
      </c>
      <c r="G32" s="16">
        <v>67903</v>
      </c>
      <c r="H32" s="17" t="s">
        <v>54</v>
      </c>
      <c r="I32" s="16">
        <v>575194</v>
      </c>
      <c r="J32" s="17" t="s">
        <v>54</v>
      </c>
      <c r="K32" s="18">
        <v>-122.5</v>
      </c>
      <c r="L32" s="19">
        <v>50.044209029999998</v>
      </c>
      <c r="M32" s="18">
        <v>15.377687440000001</v>
      </c>
      <c r="N32" s="19">
        <v>50.0438258</v>
      </c>
      <c r="O32" s="18">
        <v>15.37606008</v>
      </c>
      <c r="P32" s="19">
        <v>50.044542720000003</v>
      </c>
      <c r="Q32" s="20">
        <v>15.3793656</v>
      </c>
      <c r="R32" s="53">
        <f t="shared" si="2"/>
        <v>0.24914187702685098</v>
      </c>
      <c r="S32" s="21">
        <f t="shared" si="0"/>
        <v>0</v>
      </c>
      <c r="T32" s="21">
        <f t="shared" si="1"/>
        <v>0</v>
      </c>
      <c r="U32" s="21">
        <f t="shared" si="3"/>
        <v>0</v>
      </c>
      <c r="W32" s="23">
        <f>SUM(R32:R37)</f>
        <v>1.495688296642272</v>
      </c>
      <c r="X32" s="23">
        <f>SUM(U32:U36)</f>
        <v>2.7079630657529714</v>
      </c>
      <c r="Y32" s="23">
        <f t="shared" si="4"/>
        <v>4.2036513623952434</v>
      </c>
      <c r="Z32" s="24" t="str">
        <f t="shared" si="5"/>
        <v>!!!!!!</v>
      </c>
      <c r="AA32" s="25" t="s">
        <v>44</v>
      </c>
      <c r="AB32" s="22">
        <f t="shared" si="6"/>
        <v>1</v>
      </c>
      <c r="AC32" s="22">
        <f t="shared" si="7"/>
        <v>1</v>
      </c>
      <c r="AD32" s="22">
        <f t="shared" si="8"/>
        <v>0</v>
      </c>
      <c r="AF32" s="22">
        <f t="shared" si="9"/>
        <v>0</v>
      </c>
      <c r="AG32" s="22">
        <f t="shared" si="10"/>
        <v>1</v>
      </c>
      <c r="AH32" s="22">
        <f t="shared" si="11"/>
        <v>0</v>
      </c>
    </row>
    <row r="33" spans="1:34" s="22" customFormat="1" x14ac:dyDescent="0.25">
      <c r="A33" s="11">
        <v>7</v>
      </c>
      <c r="B33" s="12">
        <v>18</v>
      </c>
      <c r="C33" s="13" t="s">
        <v>39</v>
      </c>
      <c r="D33" s="14" t="s">
        <v>54</v>
      </c>
      <c r="E33" s="15">
        <v>340</v>
      </c>
      <c r="F33" s="16" t="s">
        <v>47</v>
      </c>
      <c r="G33" s="16">
        <v>67903</v>
      </c>
      <c r="H33" s="17" t="s">
        <v>54</v>
      </c>
      <c r="I33" s="16">
        <v>575194</v>
      </c>
      <c r="J33" s="17" t="s">
        <v>54</v>
      </c>
      <c r="K33" s="18">
        <v>-120.9</v>
      </c>
      <c r="L33" s="19">
        <v>50.044730319999999</v>
      </c>
      <c r="M33" s="18">
        <v>15.3810778</v>
      </c>
      <c r="N33" s="19">
        <v>50.044542720000003</v>
      </c>
      <c r="O33" s="18">
        <v>15.3793656</v>
      </c>
      <c r="P33" s="19">
        <v>50.044837950000002</v>
      </c>
      <c r="Q33" s="20">
        <v>15.38282304</v>
      </c>
      <c r="R33" s="53">
        <f t="shared" si="2"/>
        <v>0.24906271352009801</v>
      </c>
      <c r="S33" s="21">
        <f t="shared" si="0"/>
        <v>1.4664591192471075</v>
      </c>
      <c r="T33" s="21">
        <f t="shared" si="1"/>
        <v>1.4664591192471075</v>
      </c>
      <c r="U33" s="21">
        <f t="shared" si="3"/>
        <v>1.4664591192471075</v>
      </c>
      <c r="Y33" s="23">
        <f t="shared" si="4"/>
        <v>0</v>
      </c>
      <c r="Z33" s="24" t="str">
        <f t="shared" si="5"/>
        <v xml:space="preserve"> </v>
      </c>
      <c r="AA33" s="25" t="s">
        <v>44</v>
      </c>
      <c r="AB33" s="22">
        <f t="shared" si="6"/>
        <v>0</v>
      </c>
      <c r="AC33" s="22">
        <f t="shared" si="7"/>
        <v>0</v>
      </c>
      <c r="AD33" s="22">
        <f t="shared" si="8"/>
        <v>0</v>
      </c>
      <c r="AF33" s="22">
        <f t="shared" si="9"/>
        <v>0</v>
      </c>
      <c r="AG33" s="22">
        <f t="shared" si="10"/>
        <v>1</v>
      </c>
      <c r="AH33" s="22">
        <f t="shared" si="11"/>
        <v>0</v>
      </c>
    </row>
    <row r="34" spans="1:34" s="22" customFormat="1" x14ac:dyDescent="0.25">
      <c r="A34" s="11">
        <v>7</v>
      </c>
      <c r="B34" s="12">
        <v>18</v>
      </c>
      <c r="C34" s="13" t="s">
        <v>39</v>
      </c>
      <c r="D34" s="14" t="s">
        <v>54</v>
      </c>
      <c r="E34" s="15">
        <v>341</v>
      </c>
      <c r="F34" s="16" t="s">
        <v>47</v>
      </c>
      <c r="G34" s="16">
        <v>67903</v>
      </c>
      <c r="H34" s="17" t="s">
        <v>54</v>
      </c>
      <c r="I34" s="16">
        <v>575194</v>
      </c>
      <c r="J34" s="17" t="s">
        <v>54</v>
      </c>
      <c r="K34" s="18">
        <v>-117.2</v>
      </c>
      <c r="L34" s="19">
        <v>50.039009010000001</v>
      </c>
      <c r="M34" s="18">
        <v>15.403165749999999</v>
      </c>
      <c r="N34" s="19">
        <v>50.039381030000001</v>
      </c>
      <c r="O34" s="18">
        <v>15.40151784</v>
      </c>
      <c r="P34" s="19">
        <v>50.03868138</v>
      </c>
      <c r="Q34" s="20">
        <v>15.40484028</v>
      </c>
      <c r="R34" s="53">
        <f t="shared" si="2"/>
        <v>0.24970607485762542</v>
      </c>
      <c r="S34" s="21">
        <f t="shared" si="0"/>
        <v>0</v>
      </c>
      <c r="T34" s="21">
        <f t="shared" si="1"/>
        <v>0</v>
      </c>
      <c r="U34" s="21">
        <f t="shared" si="3"/>
        <v>0</v>
      </c>
      <c r="Y34" s="23">
        <f t="shared" si="4"/>
        <v>0</v>
      </c>
      <c r="Z34" s="24" t="str">
        <f t="shared" si="5"/>
        <v xml:space="preserve"> </v>
      </c>
      <c r="AA34" s="25" t="s">
        <v>44</v>
      </c>
      <c r="AB34" s="22">
        <f t="shared" si="6"/>
        <v>0</v>
      </c>
      <c r="AC34" s="22">
        <f t="shared" si="7"/>
        <v>0</v>
      </c>
      <c r="AD34" s="22">
        <f t="shared" si="8"/>
        <v>0</v>
      </c>
      <c r="AF34" s="22">
        <f t="shared" si="9"/>
        <v>0</v>
      </c>
      <c r="AG34" s="22">
        <f t="shared" si="10"/>
        <v>1</v>
      </c>
      <c r="AH34" s="22">
        <f t="shared" si="11"/>
        <v>0</v>
      </c>
    </row>
    <row r="35" spans="1:34" s="22" customFormat="1" x14ac:dyDescent="0.25">
      <c r="A35" s="11">
        <v>7</v>
      </c>
      <c r="B35" s="12">
        <v>18</v>
      </c>
      <c r="C35" s="13" t="s">
        <v>39</v>
      </c>
      <c r="D35" s="14" t="s">
        <v>54</v>
      </c>
      <c r="E35" s="15">
        <v>342</v>
      </c>
      <c r="F35" s="16" t="s">
        <v>47</v>
      </c>
      <c r="G35" s="16">
        <v>165697</v>
      </c>
      <c r="H35" s="17" t="s">
        <v>55</v>
      </c>
      <c r="I35" s="16">
        <v>575071</v>
      </c>
      <c r="J35" s="17" t="s">
        <v>55</v>
      </c>
      <c r="K35" s="18">
        <v>-118.3</v>
      </c>
      <c r="L35" s="19">
        <v>50.038442930000002</v>
      </c>
      <c r="M35" s="18">
        <v>15.406536969999999</v>
      </c>
      <c r="N35" s="19">
        <v>50.03868138</v>
      </c>
      <c r="O35" s="18">
        <v>15.40484028</v>
      </c>
      <c r="P35" s="19">
        <v>50.038257899999998</v>
      </c>
      <c r="Q35" s="20">
        <v>15.40826388</v>
      </c>
      <c r="R35" s="53">
        <f t="shared" si="2"/>
        <v>0.24899809411943363</v>
      </c>
      <c r="S35" s="21">
        <f t="shared" si="0"/>
        <v>1.2415039465058639</v>
      </c>
      <c r="T35" s="21">
        <f t="shared" si="1"/>
        <v>1.2415039465058639</v>
      </c>
      <c r="U35" s="21">
        <f t="shared" si="3"/>
        <v>1.2415039465058639</v>
      </c>
      <c r="Y35" s="23">
        <f t="shared" si="4"/>
        <v>0</v>
      </c>
      <c r="Z35" s="24" t="str">
        <f t="shared" si="5"/>
        <v xml:space="preserve"> </v>
      </c>
      <c r="AA35" s="25" t="s">
        <v>44</v>
      </c>
      <c r="AB35" s="22">
        <f t="shared" si="6"/>
        <v>0</v>
      </c>
      <c r="AC35" s="22">
        <f t="shared" si="7"/>
        <v>0</v>
      </c>
      <c r="AD35" s="22">
        <f t="shared" si="8"/>
        <v>0</v>
      </c>
      <c r="AF35" s="22">
        <f t="shared" si="9"/>
        <v>0</v>
      </c>
      <c r="AG35" s="22">
        <f t="shared" si="10"/>
        <v>1</v>
      </c>
      <c r="AH35" s="22">
        <f t="shared" si="11"/>
        <v>0</v>
      </c>
    </row>
    <row r="36" spans="1:34" s="22" customFormat="1" x14ac:dyDescent="0.25">
      <c r="A36" s="11">
        <v>7</v>
      </c>
      <c r="B36" s="12">
        <v>18</v>
      </c>
      <c r="C36" s="13" t="s">
        <v>39</v>
      </c>
      <c r="D36" s="14" t="s">
        <v>54</v>
      </c>
      <c r="E36" s="15">
        <v>343</v>
      </c>
      <c r="F36" s="16" t="s">
        <v>47</v>
      </c>
      <c r="G36" s="16">
        <v>165697</v>
      </c>
      <c r="H36" s="17" t="s">
        <v>55</v>
      </c>
      <c r="I36" s="16">
        <v>575071</v>
      </c>
      <c r="J36" s="17" t="s">
        <v>55</v>
      </c>
      <c r="K36" s="18">
        <v>-117.3</v>
      </c>
      <c r="L36" s="19">
        <v>50.035872789999999</v>
      </c>
      <c r="M36" s="18">
        <v>15.42701486</v>
      </c>
      <c r="N36" s="19">
        <v>50.036211559999998</v>
      </c>
      <c r="O36" s="18">
        <v>15.425352719999999</v>
      </c>
      <c r="P36" s="19">
        <v>50.035533129999997</v>
      </c>
      <c r="Q36" s="20">
        <v>15.428681279999999</v>
      </c>
      <c r="R36" s="53">
        <f t="shared" si="2"/>
        <v>0.2494125000247569</v>
      </c>
      <c r="S36" s="21">
        <f t="shared" si="0"/>
        <v>0</v>
      </c>
      <c r="T36" s="21">
        <f t="shared" si="1"/>
        <v>0</v>
      </c>
      <c r="U36" s="21">
        <f t="shared" si="3"/>
        <v>0</v>
      </c>
      <c r="Y36" s="23">
        <f t="shared" si="4"/>
        <v>0</v>
      </c>
      <c r="Z36" s="24" t="str">
        <f t="shared" si="5"/>
        <v xml:space="preserve"> </v>
      </c>
      <c r="AA36" s="25" t="s">
        <v>44</v>
      </c>
      <c r="AB36" s="22">
        <f t="shared" si="6"/>
        <v>0</v>
      </c>
      <c r="AC36" s="22">
        <f t="shared" si="7"/>
        <v>0</v>
      </c>
      <c r="AD36" s="22">
        <f t="shared" si="8"/>
        <v>0</v>
      </c>
      <c r="AF36" s="22">
        <f t="shared" si="9"/>
        <v>0</v>
      </c>
      <c r="AG36" s="22">
        <f t="shared" si="10"/>
        <v>1</v>
      </c>
      <c r="AH36" s="22">
        <f t="shared" si="11"/>
        <v>0</v>
      </c>
    </row>
    <row r="37" spans="1:34" s="22" customFormat="1" x14ac:dyDescent="0.25">
      <c r="A37" s="11">
        <v>7</v>
      </c>
      <c r="B37" s="12">
        <v>18</v>
      </c>
      <c r="C37" s="13" t="s">
        <v>39</v>
      </c>
      <c r="D37" s="14" t="s">
        <v>54</v>
      </c>
      <c r="E37" s="15">
        <v>344</v>
      </c>
      <c r="F37" s="16" t="s">
        <v>47</v>
      </c>
      <c r="G37" s="16">
        <v>55018</v>
      </c>
      <c r="H37" s="17" t="s">
        <v>56</v>
      </c>
      <c r="I37" s="16">
        <v>575071</v>
      </c>
      <c r="J37" s="17" t="s">
        <v>55</v>
      </c>
      <c r="K37" s="18">
        <v>-119.9</v>
      </c>
      <c r="L37" s="19">
        <v>50.035194189999999</v>
      </c>
      <c r="M37" s="18">
        <v>15.43034346</v>
      </c>
      <c r="N37" s="19">
        <v>50.035533129999997</v>
      </c>
      <c r="O37" s="18">
        <v>15.428681279999999</v>
      </c>
      <c r="P37" s="19">
        <v>50.034854690000003</v>
      </c>
      <c r="Q37" s="20">
        <v>15.43200912</v>
      </c>
      <c r="R37" s="53">
        <f t="shared" si="2"/>
        <v>0.24936703709350705</v>
      </c>
      <c r="S37" s="21" t="str">
        <f t="shared" si="0"/>
        <v/>
      </c>
      <c r="T37" s="21" t="str">
        <f t="shared" si="1"/>
        <v/>
      </c>
      <c r="U37" s="21" t="str">
        <f t="shared" si="3"/>
        <v/>
      </c>
      <c r="Y37" s="23">
        <f t="shared" si="4"/>
        <v>0</v>
      </c>
      <c r="Z37" s="24" t="str">
        <f t="shared" si="5"/>
        <v xml:space="preserve"> </v>
      </c>
      <c r="AA37" s="25" t="s">
        <v>44</v>
      </c>
      <c r="AB37" s="22">
        <f t="shared" si="6"/>
        <v>0</v>
      </c>
      <c r="AC37" s="22">
        <f t="shared" si="7"/>
        <v>0</v>
      </c>
      <c r="AD37" s="22">
        <f t="shared" si="8"/>
        <v>0</v>
      </c>
      <c r="AF37" s="22">
        <f t="shared" si="9"/>
        <v>0</v>
      </c>
      <c r="AG37" s="22">
        <f t="shared" si="10"/>
        <v>1</v>
      </c>
      <c r="AH37" s="22">
        <f t="shared" si="11"/>
        <v>0</v>
      </c>
    </row>
    <row r="38" spans="1:34" s="22" customFormat="1" x14ac:dyDescent="0.25">
      <c r="A38" s="11"/>
      <c r="B38" s="12"/>
      <c r="C38" s="13"/>
      <c r="D38" s="14"/>
      <c r="E38" s="15"/>
      <c r="F38" s="16"/>
      <c r="G38" s="16"/>
      <c r="H38" s="17"/>
      <c r="I38" s="16"/>
      <c r="J38" s="17"/>
      <c r="K38" s="18"/>
      <c r="L38" s="19"/>
      <c r="M38" s="18"/>
      <c r="N38" s="19"/>
      <c r="O38" s="18"/>
      <c r="P38" s="19"/>
      <c r="Q38" s="20"/>
      <c r="R38" s="53" t="str">
        <f t="shared" si="2"/>
        <v/>
      </c>
      <c r="S38" s="21" t="e">
        <f>IF(ISBLANK(#REF!),"",ACOS(COS(RADIANS(90-#REF!))*COS(RADIANS(90-P38))+SIN(RADIANS(90-#REF!)) *SIN(RADIANS(90-P38))*COS(RADIANS(#REF!-Q38)))*6371)</f>
        <v>#REF!</v>
      </c>
      <c r="T38" s="21">
        <f t="shared" si="1"/>
        <v>0</v>
      </c>
      <c r="U38" s="21" t="str">
        <f t="shared" si="3"/>
        <v/>
      </c>
      <c r="Y38" s="23">
        <f t="shared" si="4"/>
        <v>0</v>
      </c>
      <c r="Z38" s="24" t="str">
        <f t="shared" si="5"/>
        <v xml:space="preserve"> </v>
      </c>
      <c r="AA38" s="25"/>
      <c r="AB38" s="22">
        <f t="shared" si="6"/>
        <v>0</v>
      </c>
      <c r="AC38" s="22">
        <f t="shared" si="7"/>
        <v>0</v>
      </c>
      <c r="AD38" s="22">
        <f t="shared" si="8"/>
        <v>0</v>
      </c>
      <c r="AF38" s="22">
        <f t="shared" si="9"/>
        <v>0</v>
      </c>
      <c r="AG38" s="22">
        <f t="shared" si="10"/>
        <v>0</v>
      </c>
      <c r="AH38" s="22">
        <f t="shared" si="11"/>
        <v>0</v>
      </c>
    </row>
    <row r="39" spans="1:34" s="22" customFormat="1" x14ac:dyDescent="0.25">
      <c r="A39" s="11">
        <v>9</v>
      </c>
      <c r="B39" s="12">
        <v>23</v>
      </c>
      <c r="C39" s="13" t="s">
        <v>39</v>
      </c>
      <c r="D39" s="14" t="s">
        <v>57</v>
      </c>
      <c r="E39" s="15">
        <v>359</v>
      </c>
      <c r="F39" s="16" t="s">
        <v>47</v>
      </c>
      <c r="G39" s="16">
        <v>79090</v>
      </c>
      <c r="H39" s="17" t="s">
        <v>57</v>
      </c>
      <c r="I39" s="16">
        <v>553719</v>
      </c>
      <c r="J39" s="17" t="s">
        <v>57</v>
      </c>
      <c r="K39" s="18">
        <v>-118.2</v>
      </c>
      <c r="L39" s="19">
        <v>50.030952509999999</v>
      </c>
      <c r="M39" s="18">
        <v>15.70122935</v>
      </c>
      <c r="N39" s="19">
        <v>50.0308767</v>
      </c>
      <c r="O39" s="18">
        <v>15.699487680000001</v>
      </c>
      <c r="P39" s="19">
        <v>50.031028280000001</v>
      </c>
      <c r="Q39" s="20">
        <v>15.70297032</v>
      </c>
      <c r="R39" s="53">
        <f t="shared" si="2"/>
        <v>0.24933076560652845</v>
      </c>
      <c r="S39" s="21">
        <f t="shared" si="0"/>
        <v>0</v>
      </c>
      <c r="T39" s="21">
        <f t="shared" si="1"/>
        <v>0</v>
      </c>
      <c r="U39" s="21">
        <f t="shared" si="3"/>
        <v>0</v>
      </c>
      <c r="W39" s="23">
        <f>SUM(R39:R40)</f>
        <v>0.49863427442728536</v>
      </c>
      <c r="X39" s="23">
        <f>+U39</f>
        <v>0</v>
      </c>
      <c r="Y39" s="23">
        <f t="shared" si="4"/>
        <v>0.49863427442728536</v>
      </c>
      <c r="Z39" s="24" t="str">
        <f t="shared" si="5"/>
        <v xml:space="preserve"> </v>
      </c>
      <c r="AA39" s="25" t="s">
        <v>44</v>
      </c>
      <c r="AB39" s="22">
        <f t="shared" si="6"/>
        <v>1</v>
      </c>
      <c r="AC39" s="22">
        <f t="shared" si="7"/>
        <v>1</v>
      </c>
      <c r="AD39" s="22">
        <f t="shared" si="8"/>
        <v>0</v>
      </c>
      <c r="AF39" s="22">
        <f t="shared" si="9"/>
        <v>0</v>
      </c>
      <c r="AG39" s="22">
        <f t="shared" si="10"/>
        <v>1</v>
      </c>
      <c r="AH39" s="22">
        <f t="shared" si="11"/>
        <v>0</v>
      </c>
    </row>
    <row r="40" spans="1:34" s="22" customFormat="1" x14ac:dyDescent="0.25">
      <c r="A40" s="11">
        <v>9</v>
      </c>
      <c r="B40" s="12">
        <v>23</v>
      </c>
      <c r="C40" s="13" t="s">
        <v>39</v>
      </c>
      <c r="D40" s="14" t="s">
        <v>57</v>
      </c>
      <c r="E40" s="15">
        <v>360</v>
      </c>
      <c r="F40" s="16" t="s">
        <v>47</v>
      </c>
      <c r="G40" s="16">
        <v>79090</v>
      </c>
      <c r="H40" s="17" t="s">
        <v>57</v>
      </c>
      <c r="I40" s="16">
        <v>553719</v>
      </c>
      <c r="J40" s="17" t="s">
        <v>57</v>
      </c>
      <c r="K40" s="18">
        <v>-115.9</v>
      </c>
      <c r="L40" s="19">
        <v>50.031104040000002</v>
      </c>
      <c r="M40" s="18">
        <v>15.70471188</v>
      </c>
      <c r="N40" s="19">
        <v>50.031028280000001</v>
      </c>
      <c r="O40" s="18">
        <v>15.70297032</v>
      </c>
      <c r="P40" s="19">
        <v>50.03117975</v>
      </c>
      <c r="Q40" s="20">
        <v>15.7064526</v>
      </c>
      <c r="R40" s="53">
        <f t="shared" si="2"/>
        <v>0.24930350882075691</v>
      </c>
      <c r="S40" s="21" t="str">
        <f t="shared" si="0"/>
        <v/>
      </c>
      <c r="T40" s="21" t="str">
        <f t="shared" si="1"/>
        <v/>
      </c>
      <c r="U40" s="21" t="str">
        <f t="shared" si="3"/>
        <v/>
      </c>
      <c r="Y40" s="23">
        <f t="shared" si="4"/>
        <v>0</v>
      </c>
      <c r="Z40" s="24" t="str">
        <f t="shared" si="5"/>
        <v xml:space="preserve"> </v>
      </c>
      <c r="AA40" s="25" t="s">
        <v>44</v>
      </c>
      <c r="AB40" s="22">
        <f t="shared" si="6"/>
        <v>0</v>
      </c>
      <c r="AC40" s="22">
        <f t="shared" si="7"/>
        <v>0</v>
      </c>
      <c r="AD40" s="22">
        <f t="shared" si="8"/>
        <v>0</v>
      </c>
      <c r="AF40" s="22">
        <f t="shared" si="9"/>
        <v>0</v>
      </c>
      <c r="AG40" s="22">
        <f t="shared" si="10"/>
        <v>1</v>
      </c>
      <c r="AH40" s="22">
        <f t="shared" si="11"/>
        <v>0</v>
      </c>
    </row>
    <row r="41" spans="1:34" s="22" customFormat="1" x14ac:dyDescent="0.25">
      <c r="A41" s="11"/>
      <c r="B41" s="12"/>
      <c r="C41" s="13"/>
      <c r="D41" s="14"/>
      <c r="E41" s="15"/>
      <c r="F41" s="16"/>
      <c r="G41" s="16"/>
      <c r="H41" s="17"/>
      <c r="I41" s="16"/>
      <c r="J41" s="17"/>
      <c r="K41" s="18"/>
      <c r="L41" s="19"/>
      <c r="M41" s="18"/>
      <c r="N41" s="19"/>
      <c r="O41" s="18"/>
      <c r="P41" s="19"/>
      <c r="Q41" s="20"/>
      <c r="R41" s="53" t="str">
        <f t="shared" si="2"/>
        <v/>
      </c>
      <c r="S41" s="21">
        <f t="shared" si="0"/>
        <v>5762.8827458352016</v>
      </c>
      <c r="T41" s="21">
        <f t="shared" si="1"/>
        <v>5762.8827458352016</v>
      </c>
      <c r="U41" s="21" t="str">
        <f t="shared" si="3"/>
        <v/>
      </c>
      <c r="Y41" s="23">
        <f t="shared" si="4"/>
        <v>0</v>
      </c>
      <c r="Z41" s="24" t="str">
        <f t="shared" si="5"/>
        <v xml:space="preserve"> </v>
      </c>
      <c r="AA41" s="25"/>
      <c r="AB41" s="22">
        <f t="shared" si="6"/>
        <v>0</v>
      </c>
      <c r="AC41" s="22">
        <f t="shared" si="7"/>
        <v>0</v>
      </c>
      <c r="AD41" s="22">
        <f t="shared" si="8"/>
        <v>0</v>
      </c>
      <c r="AF41" s="22">
        <f t="shared" si="9"/>
        <v>0</v>
      </c>
      <c r="AG41" s="22">
        <f t="shared" si="10"/>
        <v>0</v>
      </c>
      <c r="AH41" s="22">
        <f t="shared" si="11"/>
        <v>0</v>
      </c>
    </row>
    <row r="42" spans="1:34" s="22" customFormat="1" x14ac:dyDescent="0.25">
      <c r="A42" s="11">
        <v>10</v>
      </c>
      <c r="B42" s="12">
        <v>25</v>
      </c>
      <c r="C42" s="13" t="s">
        <v>39</v>
      </c>
      <c r="D42" s="14" t="s">
        <v>58</v>
      </c>
      <c r="E42" s="15">
        <v>361</v>
      </c>
      <c r="F42" s="16" t="s">
        <v>47</v>
      </c>
      <c r="G42" s="16">
        <v>45993</v>
      </c>
      <c r="H42" s="17" t="s">
        <v>59</v>
      </c>
      <c r="I42" s="16">
        <v>555134</v>
      </c>
      <c r="J42" s="17" t="s">
        <v>60</v>
      </c>
      <c r="K42" s="18">
        <v>-115.3</v>
      </c>
      <c r="L42" s="19">
        <v>50.014718379999998</v>
      </c>
      <c r="M42" s="18">
        <v>15.88909524</v>
      </c>
      <c r="N42" s="19">
        <v>50.01507823</v>
      </c>
      <c r="O42" s="18">
        <v>15.887441880000001</v>
      </c>
      <c r="P42" s="19">
        <v>50.014358899999998</v>
      </c>
      <c r="Q42" s="20">
        <v>15.8907474</v>
      </c>
      <c r="R42" s="53">
        <f t="shared" si="2"/>
        <v>0.24936495889905141</v>
      </c>
      <c r="S42" s="21">
        <f t="shared" si="0"/>
        <v>9.4935297966003418E-5</v>
      </c>
      <c r="T42" s="21">
        <f t="shared" si="1"/>
        <v>9.4935297966003418E-5</v>
      </c>
      <c r="U42" s="21">
        <f t="shared" si="3"/>
        <v>9.4935297966003418E-5</v>
      </c>
      <c r="W42" s="23">
        <f>SUM(R42:R46)</f>
        <v>1.2466830459905083</v>
      </c>
      <c r="X42" s="23">
        <f>SUM(U42:U45)</f>
        <v>9.4935297966003418E-5</v>
      </c>
      <c r="Y42" s="23">
        <f t="shared" si="4"/>
        <v>1.2467779812884743</v>
      </c>
      <c r="Z42" s="24" t="str">
        <f t="shared" si="5"/>
        <v xml:space="preserve"> </v>
      </c>
      <c r="AA42" s="25" t="s">
        <v>44</v>
      </c>
      <c r="AB42" s="22">
        <f t="shared" si="6"/>
        <v>1</v>
      </c>
      <c r="AC42" s="22">
        <f t="shared" si="7"/>
        <v>1</v>
      </c>
      <c r="AD42" s="22">
        <f t="shared" si="8"/>
        <v>0</v>
      </c>
      <c r="AF42" s="22">
        <f t="shared" si="9"/>
        <v>0</v>
      </c>
      <c r="AG42" s="22">
        <f t="shared" si="10"/>
        <v>1</v>
      </c>
      <c r="AH42" s="22">
        <f t="shared" si="11"/>
        <v>0</v>
      </c>
    </row>
    <row r="43" spans="1:34" s="22" customFormat="1" x14ac:dyDescent="0.25">
      <c r="A43" s="11">
        <v>10</v>
      </c>
      <c r="B43" s="12">
        <v>25</v>
      </c>
      <c r="C43" s="13" t="s">
        <v>39</v>
      </c>
      <c r="D43" s="14" t="s">
        <v>58</v>
      </c>
      <c r="E43" s="15">
        <v>362</v>
      </c>
      <c r="F43" s="16" t="s">
        <v>47</v>
      </c>
      <c r="G43" s="16">
        <v>70572</v>
      </c>
      <c r="H43" s="17" t="s">
        <v>58</v>
      </c>
      <c r="I43" s="16">
        <v>575232</v>
      </c>
      <c r="J43" s="17" t="s">
        <v>58</v>
      </c>
      <c r="K43" s="18">
        <v>-116.6</v>
      </c>
      <c r="L43" s="19">
        <v>50.013915220000001</v>
      </c>
      <c r="M43" s="18">
        <v>15.892731059999999</v>
      </c>
      <c r="N43" s="19">
        <v>50.014358899999998</v>
      </c>
      <c r="O43" s="18">
        <v>15.8907474</v>
      </c>
      <c r="P43" s="19">
        <v>50.013579759999999</v>
      </c>
      <c r="Q43" s="20">
        <v>15.89402052</v>
      </c>
      <c r="R43" s="53">
        <f t="shared" si="2"/>
        <v>0.24940827210567629</v>
      </c>
      <c r="S43" s="21">
        <f t="shared" si="0"/>
        <v>0</v>
      </c>
      <c r="T43" s="21">
        <f t="shared" si="1"/>
        <v>0</v>
      </c>
      <c r="U43" s="21">
        <f t="shared" si="3"/>
        <v>0</v>
      </c>
      <c r="Y43" s="23">
        <f t="shared" si="4"/>
        <v>0</v>
      </c>
      <c r="Z43" s="24" t="str">
        <f t="shared" si="5"/>
        <v xml:space="preserve"> </v>
      </c>
      <c r="AA43" s="25" t="s">
        <v>44</v>
      </c>
      <c r="AB43" s="22">
        <f t="shared" si="6"/>
        <v>0</v>
      </c>
      <c r="AC43" s="22">
        <f t="shared" si="7"/>
        <v>0</v>
      </c>
      <c r="AD43" s="22">
        <f t="shared" si="8"/>
        <v>0</v>
      </c>
      <c r="AF43" s="22">
        <f t="shared" si="9"/>
        <v>0</v>
      </c>
      <c r="AG43" s="22">
        <f t="shared" si="10"/>
        <v>1</v>
      </c>
      <c r="AH43" s="22">
        <f t="shared" si="11"/>
        <v>0</v>
      </c>
    </row>
    <row r="44" spans="1:34" s="22" customFormat="1" x14ac:dyDescent="0.25">
      <c r="A44" s="11">
        <v>10</v>
      </c>
      <c r="B44" s="12">
        <v>25</v>
      </c>
      <c r="C44" s="13" t="s">
        <v>39</v>
      </c>
      <c r="D44" s="14" t="s">
        <v>58</v>
      </c>
      <c r="E44" s="15">
        <v>363</v>
      </c>
      <c r="F44" s="16" t="s">
        <v>47</v>
      </c>
      <c r="G44" s="16">
        <v>70572</v>
      </c>
      <c r="H44" s="17" t="s">
        <v>58</v>
      </c>
      <c r="I44" s="16">
        <v>575232</v>
      </c>
      <c r="J44" s="17" t="s">
        <v>58</v>
      </c>
      <c r="K44" s="18">
        <v>-118.4</v>
      </c>
      <c r="L44" s="19">
        <v>50.013209349999997</v>
      </c>
      <c r="M44" s="18">
        <v>15.89567214</v>
      </c>
      <c r="N44" s="19">
        <v>50.013579759999999</v>
      </c>
      <c r="O44" s="18">
        <v>15.89402052</v>
      </c>
      <c r="P44" s="19">
        <v>50.012849420000002</v>
      </c>
      <c r="Q44" s="20">
        <v>15.89731344</v>
      </c>
      <c r="R44" s="53">
        <f t="shared" si="2"/>
        <v>0.24891607879491362</v>
      </c>
      <c r="S44" s="21">
        <f t="shared" si="0"/>
        <v>0</v>
      </c>
      <c r="T44" s="21">
        <f t="shared" si="1"/>
        <v>0</v>
      </c>
      <c r="U44" s="21">
        <f t="shared" si="3"/>
        <v>0</v>
      </c>
      <c r="Y44" s="23">
        <f t="shared" si="4"/>
        <v>0</v>
      </c>
      <c r="Z44" s="24" t="str">
        <f t="shared" si="5"/>
        <v xml:space="preserve"> </v>
      </c>
      <c r="AA44" s="25" t="s">
        <v>44</v>
      </c>
      <c r="AB44" s="22">
        <f t="shared" si="6"/>
        <v>0</v>
      </c>
      <c r="AC44" s="22">
        <f t="shared" si="7"/>
        <v>0</v>
      </c>
      <c r="AD44" s="22">
        <f t="shared" si="8"/>
        <v>0</v>
      </c>
      <c r="AF44" s="22">
        <f t="shared" si="9"/>
        <v>0</v>
      </c>
      <c r="AG44" s="22">
        <f t="shared" si="10"/>
        <v>1</v>
      </c>
      <c r="AH44" s="22">
        <f t="shared" si="11"/>
        <v>0</v>
      </c>
    </row>
    <row r="45" spans="1:34" s="22" customFormat="1" x14ac:dyDescent="0.25">
      <c r="A45" s="11">
        <v>10</v>
      </c>
      <c r="B45" s="12">
        <v>25</v>
      </c>
      <c r="C45" s="13" t="s">
        <v>39</v>
      </c>
      <c r="D45" s="14" t="s">
        <v>58</v>
      </c>
      <c r="E45" s="15">
        <v>364</v>
      </c>
      <c r="F45" s="16" t="s">
        <v>47</v>
      </c>
      <c r="G45" s="16">
        <v>70572</v>
      </c>
      <c r="H45" s="17" t="s">
        <v>58</v>
      </c>
      <c r="I45" s="16">
        <v>575232</v>
      </c>
      <c r="J45" s="17" t="s">
        <v>58</v>
      </c>
      <c r="K45" s="18">
        <v>-132.69999999999999</v>
      </c>
      <c r="L45" s="19">
        <v>50.01249103</v>
      </c>
      <c r="M45" s="18">
        <v>15.89895991</v>
      </c>
      <c r="N45" s="19">
        <v>50.012849420000002</v>
      </c>
      <c r="O45" s="18">
        <v>15.89731344</v>
      </c>
      <c r="P45" s="19">
        <v>50.0121392</v>
      </c>
      <c r="Q45" s="20">
        <v>15.9006276</v>
      </c>
      <c r="R45" s="53">
        <f t="shared" si="2"/>
        <v>0.24963783119003891</v>
      </c>
      <c r="S45" s="21">
        <f t="shared" si="0"/>
        <v>0</v>
      </c>
      <c r="T45" s="21">
        <f t="shared" si="1"/>
        <v>0</v>
      </c>
      <c r="U45" s="21">
        <f t="shared" si="3"/>
        <v>0</v>
      </c>
      <c r="Y45" s="23">
        <f t="shared" si="4"/>
        <v>0</v>
      </c>
      <c r="Z45" s="24" t="str">
        <f t="shared" si="5"/>
        <v xml:space="preserve"> </v>
      </c>
      <c r="AA45" s="25" t="s">
        <v>44</v>
      </c>
      <c r="AB45" s="22">
        <f t="shared" si="6"/>
        <v>0</v>
      </c>
      <c r="AC45" s="22">
        <f t="shared" si="7"/>
        <v>0</v>
      </c>
      <c r="AD45" s="22">
        <f t="shared" si="8"/>
        <v>0</v>
      </c>
      <c r="AF45" s="22">
        <f t="shared" si="9"/>
        <v>0</v>
      </c>
      <c r="AG45" s="22">
        <f t="shared" si="10"/>
        <v>1</v>
      </c>
      <c r="AH45" s="22">
        <f t="shared" si="11"/>
        <v>0</v>
      </c>
    </row>
    <row r="46" spans="1:34" s="22" customFormat="1" x14ac:dyDescent="0.25">
      <c r="A46" s="11">
        <v>10</v>
      </c>
      <c r="B46" s="12">
        <v>25</v>
      </c>
      <c r="C46" s="13" t="s">
        <v>39</v>
      </c>
      <c r="D46" s="14" t="s">
        <v>58</v>
      </c>
      <c r="E46" s="15">
        <v>365</v>
      </c>
      <c r="F46" s="16" t="s">
        <v>47</v>
      </c>
      <c r="G46" s="16">
        <v>70572</v>
      </c>
      <c r="H46" s="17" t="s">
        <v>58</v>
      </c>
      <c r="I46" s="16">
        <v>575232</v>
      </c>
      <c r="J46" s="17" t="s">
        <v>58</v>
      </c>
      <c r="K46" s="18">
        <v>-115.8</v>
      </c>
      <c r="L46" s="19">
        <v>50.0118735</v>
      </c>
      <c r="M46" s="18">
        <v>15.90200053</v>
      </c>
      <c r="N46" s="19">
        <v>50.0121392</v>
      </c>
      <c r="O46" s="18">
        <v>15.9006276</v>
      </c>
      <c r="P46" s="19">
        <v>50.01148148</v>
      </c>
      <c r="Q46" s="20">
        <v>15.90396372</v>
      </c>
      <c r="R46" s="53">
        <f t="shared" si="2"/>
        <v>0.24935590500082805</v>
      </c>
      <c r="S46" s="21" t="e">
        <f>IF(ISBLANK(#REF!),"",ACOS(COS(RADIANS(90-#REF!))*COS(RADIANS(90-P46))+SIN(RADIANS(90-#REF!)) *SIN(RADIANS(90-P46))*COS(RADIANS(#REF!-Q46)))*6371)</f>
        <v>#REF!</v>
      </c>
      <c r="T46" s="21">
        <f t="shared" si="1"/>
        <v>0</v>
      </c>
      <c r="U46" s="21">
        <f t="shared" si="3"/>
        <v>0</v>
      </c>
      <c r="Y46" s="23">
        <f t="shared" si="4"/>
        <v>0</v>
      </c>
      <c r="Z46" s="24" t="str">
        <f t="shared" si="5"/>
        <v xml:space="preserve"> </v>
      </c>
      <c r="AA46" s="25" t="s">
        <v>44</v>
      </c>
      <c r="AB46" s="22">
        <f t="shared" si="6"/>
        <v>0</v>
      </c>
      <c r="AC46" s="22">
        <f t="shared" si="7"/>
        <v>0</v>
      </c>
      <c r="AD46" s="22">
        <f t="shared" si="8"/>
        <v>0</v>
      </c>
      <c r="AF46" s="22">
        <f t="shared" si="9"/>
        <v>0</v>
      </c>
      <c r="AG46" s="22">
        <f t="shared" si="10"/>
        <v>1</v>
      </c>
      <c r="AH46" s="22">
        <f t="shared" si="11"/>
        <v>0</v>
      </c>
    </row>
    <row r="47" spans="1:34" s="22" customFormat="1" x14ac:dyDescent="0.25">
      <c r="A47" s="11"/>
      <c r="B47" s="12"/>
      <c r="C47" s="13"/>
      <c r="D47" s="14"/>
      <c r="E47" s="15"/>
      <c r="F47" s="16"/>
      <c r="G47" s="16"/>
      <c r="H47" s="17"/>
      <c r="I47" s="16"/>
      <c r="J47" s="17"/>
      <c r="K47" s="18"/>
      <c r="L47" s="19"/>
      <c r="M47" s="18"/>
      <c r="N47" s="19"/>
      <c r="O47" s="18"/>
      <c r="P47" s="19"/>
      <c r="Q47" s="20"/>
      <c r="R47" s="53" t="str">
        <f t="shared" si="2"/>
        <v/>
      </c>
      <c r="S47" s="21">
        <f t="shared" ref="S47:S65" si="12">IF(ISBLANK(N48),"",ACOS(COS(RADIANS(90-N48))*COS(RADIANS(90-P47))+SIN(RADIANS(90-N48)) *SIN(RADIANS(90-P47))*COS(RADIANS(O48-Q47)))*6371)</f>
        <v>5771.1637090894756</v>
      </c>
      <c r="T47" s="21">
        <f t="shared" si="1"/>
        <v>5771.1637090894756</v>
      </c>
      <c r="U47" s="21" t="str">
        <f t="shared" si="3"/>
        <v/>
      </c>
      <c r="Y47" s="23">
        <f t="shared" si="4"/>
        <v>0</v>
      </c>
      <c r="Z47" s="24" t="str">
        <f t="shared" si="5"/>
        <v xml:space="preserve"> </v>
      </c>
      <c r="AA47" s="25"/>
      <c r="AB47" s="22">
        <f t="shared" si="6"/>
        <v>0</v>
      </c>
      <c r="AC47" s="22">
        <f t="shared" si="7"/>
        <v>0</v>
      </c>
      <c r="AD47" s="22">
        <f t="shared" si="8"/>
        <v>0</v>
      </c>
      <c r="AF47" s="22">
        <f t="shared" si="9"/>
        <v>0</v>
      </c>
      <c r="AG47" s="22">
        <f t="shared" si="10"/>
        <v>0</v>
      </c>
      <c r="AH47" s="22">
        <f t="shared" si="11"/>
        <v>0</v>
      </c>
    </row>
    <row r="48" spans="1:34" s="22" customFormat="1" x14ac:dyDescent="0.25">
      <c r="A48" s="11">
        <v>15</v>
      </c>
      <c r="B48" s="12">
        <v>36</v>
      </c>
      <c r="C48" s="13" t="s">
        <v>39</v>
      </c>
      <c r="D48" s="14" t="s">
        <v>61</v>
      </c>
      <c r="E48" s="15">
        <v>393</v>
      </c>
      <c r="F48" s="16" t="s">
        <v>47</v>
      </c>
      <c r="G48" s="16">
        <v>112101</v>
      </c>
      <c r="H48" s="17" t="s">
        <v>62</v>
      </c>
      <c r="I48" s="16">
        <v>580716</v>
      </c>
      <c r="J48" s="17" t="s">
        <v>63</v>
      </c>
      <c r="K48" s="18">
        <v>-119.4</v>
      </c>
      <c r="L48" s="19">
        <v>49.985079200000001</v>
      </c>
      <c r="M48" s="18">
        <v>16.335625189999998</v>
      </c>
      <c r="N48" s="19">
        <v>49.986162419999999</v>
      </c>
      <c r="O48" s="18">
        <v>16.335137880000001</v>
      </c>
      <c r="P48" s="19">
        <v>49.983993499999997</v>
      </c>
      <c r="Q48" s="20">
        <v>16.336068480000002</v>
      </c>
      <c r="R48" s="53">
        <f t="shared" si="2"/>
        <v>0.25018248478132032</v>
      </c>
      <c r="S48" s="21">
        <f t="shared" si="12"/>
        <v>0</v>
      </c>
      <c r="T48" s="21">
        <f t="shared" si="1"/>
        <v>0</v>
      </c>
      <c r="U48" s="21">
        <f t="shared" si="3"/>
        <v>0</v>
      </c>
      <c r="W48" s="23">
        <f>SUM(R48:R55)</f>
        <v>1.9849170487614163</v>
      </c>
      <c r="X48" s="23">
        <f>SUM(U48:U54)</f>
        <v>9.4935297966003418E-5</v>
      </c>
      <c r="Y48" s="23">
        <f t="shared" si="4"/>
        <v>1.9850119840593823</v>
      </c>
      <c r="Z48" s="24" t="str">
        <f t="shared" si="5"/>
        <v xml:space="preserve"> </v>
      </c>
      <c r="AA48" s="25" t="s">
        <v>44</v>
      </c>
      <c r="AB48" s="22">
        <f t="shared" si="6"/>
        <v>1</v>
      </c>
      <c r="AC48" s="22">
        <f t="shared" si="7"/>
        <v>1</v>
      </c>
      <c r="AD48" s="22">
        <f t="shared" si="8"/>
        <v>0</v>
      </c>
      <c r="AF48" s="22">
        <f t="shared" si="9"/>
        <v>0</v>
      </c>
      <c r="AG48" s="22">
        <f t="shared" si="10"/>
        <v>1</v>
      </c>
      <c r="AH48" s="22">
        <f t="shared" si="11"/>
        <v>0</v>
      </c>
    </row>
    <row r="49" spans="1:34" s="22" customFormat="1" x14ac:dyDescent="0.25">
      <c r="A49" s="11">
        <v>15</v>
      </c>
      <c r="B49" s="12">
        <v>36</v>
      </c>
      <c r="C49" s="13" t="s">
        <v>39</v>
      </c>
      <c r="D49" s="14" t="s">
        <v>61</v>
      </c>
      <c r="E49" s="15">
        <v>394</v>
      </c>
      <c r="F49" s="16" t="s">
        <v>47</v>
      </c>
      <c r="G49" s="16">
        <v>158763</v>
      </c>
      <c r="H49" s="17" t="s">
        <v>64</v>
      </c>
      <c r="I49" s="16">
        <v>581003</v>
      </c>
      <c r="J49" s="17" t="s">
        <v>64</v>
      </c>
      <c r="K49" s="18">
        <v>-120.1</v>
      </c>
      <c r="L49" s="19">
        <v>49.982877440000003</v>
      </c>
      <c r="M49" s="18">
        <v>16.336209220000001</v>
      </c>
      <c r="N49" s="19">
        <v>49.983993499999997</v>
      </c>
      <c r="O49" s="18">
        <v>16.336068480000002</v>
      </c>
      <c r="P49" s="19">
        <v>49.981760809999997</v>
      </c>
      <c r="Q49" s="20">
        <v>16.336151999999998</v>
      </c>
      <c r="R49" s="53">
        <f t="shared" si="2"/>
        <v>0.24833560599884175</v>
      </c>
      <c r="S49" s="21">
        <f t="shared" si="12"/>
        <v>0</v>
      </c>
      <c r="T49" s="21">
        <f t="shared" si="1"/>
        <v>0</v>
      </c>
      <c r="U49" s="21">
        <f t="shared" si="3"/>
        <v>0</v>
      </c>
      <c r="Y49" s="23">
        <f t="shared" si="4"/>
        <v>0</v>
      </c>
      <c r="Z49" s="24" t="str">
        <f t="shared" si="5"/>
        <v xml:space="preserve"> </v>
      </c>
      <c r="AA49" s="25" t="s">
        <v>44</v>
      </c>
      <c r="AB49" s="22">
        <f t="shared" si="6"/>
        <v>0</v>
      </c>
      <c r="AC49" s="22">
        <f t="shared" si="7"/>
        <v>0</v>
      </c>
      <c r="AD49" s="22">
        <f t="shared" si="8"/>
        <v>0</v>
      </c>
      <c r="AF49" s="22">
        <f t="shared" si="9"/>
        <v>0</v>
      </c>
      <c r="AG49" s="22">
        <f t="shared" si="10"/>
        <v>1</v>
      </c>
      <c r="AH49" s="22">
        <f t="shared" si="11"/>
        <v>0</v>
      </c>
    </row>
    <row r="50" spans="1:34" s="22" customFormat="1" x14ac:dyDescent="0.25">
      <c r="A50" s="11">
        <v>15</v>
      </c>
      <c r="B50" s="12">
        <v>36</v>
      </c>
      <c r="C50" s="13" t="s">
        <v>39</v>
      </c>
      <c r="D50" s="14" t="s">
        <v>61</v>
      </c>
      <c r="E50" s="15">
        <v>395</v>
      </c>
      <c r="F50" s="16" t="s">
        <v>47</v>
      </c>
      <c r="G50" s="16">
        <v>158763</v>
      </c>
      <c r="H50" s="17" t="s">
        <v>64</v>
      </c>
      <c r="I50" s="16">
        <v>581003</v>
      </c>
      <c r="J50" s="17" t="s">
        <v>64</v>
      </c>
      <c r="K50" s="18">
        <v>-115.2</v>
      </c>
      <c r="L50" s="19">
        <v>49.98067468</v>
      </c>
      <c r="M50" s="18">
        <v>16.335729059999998</v>
      </c>
      <c r="N50" s="19">
        <v>49.981760809999997</v>
      </c>
      <c r="O50" s="18">
        <v>16.336151999999998</v>
      </c>
      <c r="P50" s="19">
        <v>49.979609289999999</v>
      </c>
      <c r="Q50" s="20">
        <v>16.33517604</v>
      </c>
      <c r="R50" s="53">
        <f t="shared" si="2"/>
        <v>0.24920823125197744</v>
      </c>
      <c r="S50" s="21">
        <f t="shared" si="12"/>
        <v>0</v>
      </c>
      <c r="T50" s="21">
        <f t="shared" si="1"/>
        <v>0</v>
      </c>
      <c r="U50" s="21">
        <f t="shared" si="3"/>
        <v>0</v>
      </c>
      <c r="Y50" s="23">
        <f t="shared" si="4"/>
        <v>0</v>
      </c>
      <c r="Z50" s="24" t="str">
        <f t="shared" si="5"/>
        <v xml:space="preserve"> </v>
      </c>
      <c r="AA50" s="25" t="s">
        <v>44</v>
      </c>
      <c r="AB50" s="22">
        <f t="shared" si="6"/>
        <v>0</v>
      </c>
      <c r="AC50" s="22">
        <f t="shared" si="7"/>
        <v>0</v>
      </c>
      <c r="AD50" s="22">
        <f t="shared" si="8"/>
        <v>0</v>
      </c>
      <c r="AF50" s="22">
        <f t="shared" si="9"/>
        <v>0</v>
      </c>
      <c r="AG50" s="22">
        <f t="shared" si="10"/>
        <v>1</v>
      </c>
      <c r="AH50" s="22">
        <f t="shared" si="11"/>
        <v>0</v>
      </c>
    </row>
    <row r="51" spans="1:34" s="22" customFormat="1" x14ac:dyDescent="0.25">
      <c r="A51" s="11">
        <v>15</v>
      </c>
      <c r="B51" s="12">
        <v>36</v>
      </c>
      <c r="C51" s="13" t="s">
        <v>39</v>
      </c>
      <c r="D51" s="14" t="s">
        <v>61</v>
      </c>
      <c r="E51" s="15">
        <v>396</v>
      </c>
      <c r="F51" s="16" t="s">
        <v>47</v>
      </c>
      <c r="G51" s="16">
        <v>158763</v>
      </c>
      <c r="H51" s="17" t="s">
        <v>64</v>
      </c>
      <c r="I51" s="16">
        <v>581003</v>
      </c>
      <c r="J51" s="17" t="s">
        <v>64</v>
      </c>
      <c r="K51" s="18">
        <v>-123.4</v>
      </c>
      <c r="L51" s="19">
        <v>49.978505740000003</v>
      </c>
      <c r="M51" s="18">
        <v>16.334833320000001</v>
      </c>
      <c r="N51" s="19">
        <v>49.979609289999999</v>
      </c>
      <c r="O51" s="18">
        <v>16.33517604</v>
      </c>
      <c r="P51" s="19">
        <v>49.977402210000001</v>
      </c>
      <c r="Q51" s="20">
        <v>16.33483296</v>
      </c>
      <c r="R51" s="53">
        <f t="shared" si="2"/>
        <v>0.24663923657255027</v>
      </c>
      <c r="S51" s="21">
        <f t="shared" si="12"/>
        <v>9.4935297966003418E-5</v>
      </c>
      <c r="T51" s="21">
        <f t="shared" si="1"/>
        <v>9.4935297966003418E-5</v>
      </c>
      <c r="U51" s="21">
        <f t="shared" si="3"/>
        <v>9.4935297966003418E-5</v>
      </c>
      <c r="Y51" s="23">
        <f t="shared" si="4"/>
        <v>0</v>
      </c>
      <c r="Z51" s="24" t="str">
        <f t="shared" si="5"/>
        <v xml:space="preserve"> </v>
      </c>
      <c r="AA51" s="25" t="s">
        <v>44</v>
      </c>
      <c r="AB51" s="22">
        <f t="shared" si="6"/>
        <v>0</v>
      </c>
      <c r="AC51" s="22">
        <f t="shared" si="7"/>
        <v>0</v>
      </c>
      <c r="AD51" s="22">
        <f t="shared" si="8"/>
        <v>0</v>
      </c>
      <c r="AF51" s="22">
        <f t="shared" si="9"/>
        <v>0</v>
      </c>
      <c r="AG51" s="22">
        <f t="shared" si="10"/>
        <v>1</v>
      </c>
      <c r="AH51" s="22">
        <f t="shared" si="11"/>
        <v>0</v>
      </c>
    </row>
    <row r="52" spans="1:34" s="22" customFormat="1" x14ac:dyDescent="0.25">
      <c r="A52" s="11">
        <v>15</v>
      </c>
      <c r="B52" s="12">
        <v>36</v>
      </c>
      <c r="C52" s="13" t="s">
        <v>39</v>
      </c>
      <c r="D52" s="14" t="s">
        <v>61</v>
      </c>
      <c r="E52" s="15">
        <v>397</v>
      </c>
      <c r="F52" s="16" t="s">
        <v>47</v>
      </c>
      <c r="G52" s="16">
        <v>158763</v>
      </c>
      <c r="H52" s="17" t="s">
        <v>64</v>
      </c>
      <c r="I52" s="16">
        <v>581003</v>
      </c>
      <c r="J52" s="17" t="s">
        <v>64</v>
      </c>
      <c r="K52" s="18">
        <v>-123.4</v>
      </c>
      <c r="L52" s="19">
        <v>49.97636018</v>
      </c>
      <c r="M52" s="18">
        <v>16.335465490000001</v>
      </c>
      <c r="N52" s="19">
        <v>49.977402210000001</v>
      </c>
      <c r="O52" s="18">
        <v>16.33483296</v>
      </c>
      <c r="P52" s="19">
        <v>49.975424599999997</v>
      </c>
      <c r="Q52" s="20">
        <v>16.336390680000001</v>
      </c>
      <c r="R52" s="53">
        <f t="shared" si="2"/>
        <v>0.24650421316841342</v>
      </c>
      <c r="S52" s="21">
        <f t="shared" si="12"/>
        <v>0</v>
      </c>
      <c r="T52" s="21">
        <f t="shared" si="1"/>
        <v>0</v>
      </c>
      <c r="U52" s="21">
        <f t="shared" si="3"/>
        <v>0</v>
      </c>
      <c r="Y52" s="23">
        <f t="shared" si="4"/>
        <v>0</v>
      </c>
      <c r="Z52" s="24" t="str">
        <f t="shared" si="5"/>
        <v xml:space="preserve"> </v>
      </c>
      <c r="AA52" s="25" t="s">
        <v>44</v>
      </c>
      <c r="AB52" s="22">
        <f t="shared" si="6"/>
        <v>0</v>
      </c>
      <c r="AC52" s="22">
        <f t="shared" si="7"/>
        <v>0</v>
      </c>
      <c r="AD52" s="22">
        <f t="shared" si="8"/>
        <v>0</v>
      </c>
      <c r="AF52" s="22">
        <f t="shared" si="9"/>
        <v>0</v>
      </c>
      <c r="AG52" s="22">
        <f t="shared" si="10"/>
        <v>1</v>
      </c>
      <c r="AH52" s="22">
        <f t="shared" si="11"/>
        <v>0</v>
      </c>
    </row>
    <row r="53" spans="1:34" s="22" customFormat="1" x14ac:dyDescent="0.25">
      <c r="A53" s="11">
        <v>15</v>
      </c>
      <c r="B53" s="12">
        <v>36</v>
      </c>
      <c r="C53" s="13" t="s">
        <v>39</v>
      </c>
      <c r="D53" s="14" t="s">
        <v>61</v>
      </c>
      <c r="E53" s="15">
        <v>398</v>
      </c>
      <c r="F53" s="16" t="s">
        <v>47</v>
      </c>
      <c r="G53" s="16">
        <v>158763</v>
      </c>
      <c r="H53" s="17" t="s">
        <v>64</v>
      </c>
      <c r="I53" s="16">
        <v>581003</v>
      </c>
      <c r="J53" s="17" t="s">
        <v>64</v>
      </c>
      <c r="K53" s="18">
        <v>-114.7</v>
      </c>
      <c r="L53" s="19">
        <v>49.974773669999998</v>
      </c>
      <c r="M53" s="18">
        <v>16.337788790000001</v>
      </c>
      <c r="N53" s="19">
        <v>49.975424599999997</v>
      </c>
      <c r="O53" s="18">
        <v>16.336390680000001</v>
      </c>
      <c r="P53" s="19">
        <v>49.974305059999999</v>
      </c>
      <c r="Q53" s="20">
        <v>16.339351319999999</v>
      </c>
      <c r="R53" s="53">
        <f t="shared" si="2"/>
        <v>0.24560754220798731</v>
      </c>
      <c r="S53" s="21">
        <f t="shared" si="12"/>
        <v>0</v>
      </c>
      <c r="T53" s="21">
        <f t="shared" si="1"/>
        <v>0</v>
      </c>
      <c r="U53" s="21">
        <f t="shared" si="3"/>
        <v>0</v>
      </c>
      <c r="Y53" s="23">
        <f t="shared" si="4"/>
        <v>0</v>
      </c>
      <c r="Z53" s="24" t="str">
        <f t="shared" si="5"/>
        <v xml:space="preserve"> </v>
      </c>
      <c r="AA53" s="25" t="s">
        <v>44</v>
      </c>
      <c r="AB53" s="22">
        <f t="shared" si="6"/>
        <v>0</v>
      </c>
      <c r="AC53" s="22">
        <f t="shared" si="7"/>
        <v>0</v>
      </c>
      <c r="AD53" s="22">
        <f t="shared" si="8"/>
        <v>0</v>
      </c>
      <c r="AF53" s="22">
        <f t="shared" si="9"/>
        <v>0</v>
      </c>
      <c r="AG53" s="22">
        <f t="shared" si="10"/>
        <v>1</v>
      </c>
      <c r="AH53" s="22">
        <f t="shared" si="11"/>
        <v>0</v>
      </c>
    </row>
    <row r="54" spans="1:34" s="22" customFormat="1" x14ac:dyDescent="0.25">
      <c r="A54" s="11">
        <v>15</v>
      </c>
      <c r="B54" s="12">
        <v>36</v>
      </c>
      <c r="C54" s="13" t="s">
        <v>39</v>
      </c>
      <c r="D54" s="14" t="s">
        <v>61</v>
      </c>
      <c r="E54" s="15">
        <v>399</v>
      </c>
      <c r="F54" s="16" t="s">
        <v>47</v>
      </c>
      <c r="G54" s="16">
        <v>158763</v>
      </c>
      <c r="H54" s="17" t="s">
        <v>64</v>
      </c>
      <c r="I54" s="16">
        <v>581003</v>
      </c>
      <c r="J54" s="17" t="s">
        <v>64</v>
      </c>
      <c r="K54" s="18">
        <v>-115.7</v>
      </c>
      <c r="L54" s="19">
        <v>49.974148640000003</v>
      </c>
      <c r="M54" s="18">
        <v>16.341081169999999</v>
      </c>
      <c r="N54" s="19">
        <v>49.974305059999999</v>
      </c>
      <c r="O54" s="18">
        <v>16.339351319999999</v>
      </c>
      <c r="P54" s="19">
        <v>49.974025259999998</v>
      </c>
      <c r="Q54" s="20">
        <v>16.34280768</v>
      </c>
      <c r="R54" s="53">
        <f t="shared" si="2"/>
        <v>0.24912545302857869</v>
      </c>
      <c r="S54" s="21">
        <f t="shared" si="12"/>
        <v>0</v>
      </c>
      <c r="T54" s="21">
        <f t="shared" si="1"/>
        <v>0</v>
      </c>
      <c r="U54" s="21">
        <f t="shared" si="3"/>
        <v>0</v>
      </c>
      <c r="Y54" s="23">
        <f t="shared" si="4"/>
        <v>0</v>
      </c>
      <c r="Z54" s="24" t="str">
        <f t="shared" si="5"/>
        <v xml:space="preserve"> </v>
      </c>
      <c r="AA54" s="25" t="s">
        <v>44</v>
      </c>
      <c r="AB54" s="22">
        <f t="shared" si="6"/>
        <v>0</v>
      </c>
      <c r="AC54" s="22">
        <f t="shared" si="7"/>
        <v>0</v>
      </c>
      <c r="AD54" s="22">
        <f t="shared" si="8"/>
        <v>0</v>
      </c>
      <c r="AF54" s="22">
        <f t="shared" si="9"/>
        <v>0</v>
      </c>
      <c r="AG54" s="22">
        <f t="shared" si="10"/>
        <v>1</v>
      </c>
      <c r="AH54" s="22">
        <f t="shared" si="11"/>
        <v>0</v>
      </c>
    </row>
    <row r="55" spans="1:34" s="22" customFormat="1" x14ac:dyDescent="0.25">
      <c r="A55" s="11">
        <v>15</v>
      </c>
      <c r="B55" s="12">
        <v>36</v>
      </c>
      <c r="C55" s="13" t="s">
        <v>39</v>
      </c>
      <c r="D55" s="14" t="s">
        <v>61</v>
      </c>
      <c r="E55" s="15">
        <v>400</v>
      </c>
      <c r="F55" s="16" t="s">
        <v>47</v>
      </c>
      <c r="G55" s="16">
        <v>175412</v>
      </c>
      <c r="H55" s="17" t="s">
        <v>65</v>
      </c>
      <c r="I55" s="16">
        <v>579891</v>
      </c>
      <c r="J55" s="17" t="s">
        <v>66</v>
      </c>
      <c r="K55" s="18">
        <v>-114.1</v>
      </c>
      <c r="L55" s="19">
        <v>49.973905850000001</v>
      </c>
      <c r="M55" s="18">
        <v>16.344541700000001</v>
      </c>
      <c r="N55" s="19">
        <v>49.974025259999998</v>
      </c>
      <c r="O55" s="18">
        <v>16.34280768</v>
      </c>
      <c r="P55" s="19">
        <v>49.97378655</v>
      </c>
      <c r="Q55" s="20">
        <v>16.34627412</v>
      </c>
      <c r="R55" s="53">
        <f t="shared" si="2"/>
        <v>0.24931428175174708</v>
      </c>
      <c r="S55" s="21" t="str">
        <f t="shared" si="12"/>
        <v/>
      </c>
      <c r="T55" s="21" t="str">
        <f t="shared" si="1"/>
        <v/>
      </c>
      <c r="U55" s="21" t="str">
        <f t="shared" si="3"/>
        <v/>
      </c>
      <c r="Y55" s="23">
        <f t="shared" si="4"/>
        <v>0</v>
      </c>
      <c r="Z55" s="24" t="str">
        <f t="shared" si="5"/>
        <v xml:space="preserve"> </v>
      </c>
      <c r="AA55" s="25" t="s">
        <v>44</v>
      </c>
      <c r="AB55" s="22">
        <f t="shared" si="6"/>
        <v>0</v>
      </c>
      <c r="AC55" s="22">
        <f t="shared" si="7"/>
        <v>0</v>
      </c>
      <c r="AD55" s="22">
        <f t="shared" si="8"/>
        <v>0</v>
      </c>
      <c r="AF55" s="22">
        <f t="shared" si="9"/>
        <v>0</v>
      </c>
      <c r="AG55" s="22">
        <f t="shared" si="10"/>
        <v>1</v>
      </c>
      <c r="AH55" s="22">
        <f t="shared" si="11"/>
        <v>0</v>
      </c>
    </row>
    <row r="56" spans="1:34" s="22" customFormat="1" x14ac:dyDescent="0.25">
      <c r="A56" s="11"/>
      <c r="B56" s="12"/>
      <c r="C56" s="13"/>
      <c r="D56" s="14"/>
      <c r="E56" s="15"/>
      <c r="F56" s="16"/>
      <c r="G56" s="16"/>
      <c r="H56" s="17"/>
      <c r="I56" s="16"/>
      <c r="J56" s="17"/>
      <c r="K56" s="18"/>
      <c r="L56" s="19"/>
      <c r="M56" s="18"/>
      <c r="N56" s="19"/>
      <c r="O56" s="18"/>
      <c r="P56" s="19"/>
      <c r="Q56" s="20"/>
      <c r="R56" s="53" t="str">
        <f t="shared" si="2"/>
        <v/>
      </c>
      <c r="S56" s="21">
        <f t="shared" si="12"/>
        <v>5769.5220514197354</v>
      </c>
      <c r="T56" s="21">
        <f t="shared" si="1"/>
        <v>5769.5220514197354</v>
      </c>
      <c r="U56" s="21" t="str">
        <f t="shared" si="3"/>
        <v/>
      </c>
      <c r="Y56" s="23">
        <f t="shared" si="4"/>
        <v>0</v>
      </c>
      <c r="Z56" s="24" t="str">
        <f t="shared" si="5"/>
        <v xml:space="preserve"> </v>
      </c>
      <c r="AA56" s="25"/>
      <c r="AB56" s="22">
        <f t="shared" si="6"/>
        <v>0</v>
      </c>
      <c r="AC56" s="22">
        <f t="shared" si="7"/>
        <v>0</v>
      </c>
      <c r="AD56" s="22">
        <f t="shared" si="8"/>
        <v>0</v>
      </c>
      <c r="AF56" s="22">
        <f t="shared" si="9"/>
        <v>0</v>
      </c>
      <c r="AG56" s="22">
        <f t="shared" si="10"/>
        <v>0</v>
      </c>
      <c r="AH56" s="22">
        <f t="shared" si="11"/>
        <v>0</v>
      </c>
    </row>
    <row r="57" spans="1:34" s="22" customFormat="1" x14ac:dyDescent="0.25">
      <c r="A57" s="11">
        <v>16</v>
      </c>
      <c r="B57" s="12">
        <v>39</v>
      </c>
      <c r="C57" s="13" t="s">
        <v>39</v>
      </c>
      <c r="D57" s="14" t="s">
        <v>67</v>
      </c>
      <c r="E57" s="15">
        <v>401</v>
      </c>
      <c r="F57" s="16" t="s">
        <v>47</v>
      </c>
      <c r="G57" s="16">
        <v>26506</v>
      </c>
      <c r="H57" s="17" t="s">
        <v>67</v>
      </c>
      <c r="I57" s="16">
        <v>548014</v>
      </c>
      <c r="J57" s="17" t="s">
        <v>67</v>
      </c>
      <c r="K57" s="18">
        <v>-116.9</v>
      </c>
      <c r="L57" s="19">
        <v>49.949320579999998</v>
      </c>
      <c r="M57" s="18">
        <v>16.416442310000001</v>
      </c>
      <c r="N57" s="19">
        <v>49.950399840000003</v>
      </c>
      <c r="O57" s="18">
        <v>16.41595212</v>
      </c>
      <c r="P57" s="19">
        <v>49.948242280000002</v>
      </c>
      <c r="Q57" s="20">
        <v>16.416931680000001</v>
      </c>
      <c r="R57" s="53">
        <f t="shared" si="2"/>
        <v>0.2499379026482591</v>
      </c>
      <c r="S57" s="21">
        <f t="shared" si="12"/>
        <v>9.4935297966003418E-5</v>
      </c>
      <c r="T57" s="21">
        <f t="shared" si="1"/>
        <v>9.4935297966003418E-5</v>
      </c>
      <c r="U57" s="21">
        <f t="shared" si="3"/>
        <v>9.4935297966003418E-5</v>
      </c>
      <c r="W57" s="23">
        <f>SUM(R57:R59)</f>
        <v>0.7500010215394497</v>
      </c>
      <c r="X57" s="23">
        <f>SUM(S57:S59)</f>
        <v>9.4935297966003418E-5</v>
      </c>
      <c r="Y57" s="23">
        <f t="shared" si="4"/>
        <v>0.7500959568374157</v>
      </c>
      <c r="Z57" s="24" t="str">
        <f t="shared" si="5"/>
        <v xml:space="preserve"> </v>
      </c>
      <c r="AA57" s="25" t="s">
        <v>44</v>
      </c>
      <c r="AB57" s="22">
        <f t="shared" si="6"/>
        <v>1</v>
      </c>
      <c r="AC57" s="22">
        <f t="shared" si="7"/>
        <v>1</v>
      </c>
      <c r="AD57" s="22">
        <f t="shared" si="8"/>
        <v>0</v>
      </c>
      <c r="AF57" s="22">
        <f t="shared" si="9"/>
        <v>0</v>
      </c>
      <c r="AG57" s="22">
        <f t="shared" si="10"/>
        <v>1</v>
      </c>
      <c r="AH57" s="22">
        <f t="shared" si="11"/>
        <v>0</v>
      </c>
    </row>
    <row r="58" spans="1:34" s="22" customFormat="1" x14ac:dyDescent="0.25">
      <c r="A58" s="11">
        <v>16</v>
      </c>
      <c r="B58" s="12">
        <v>39</v>
      </c>
      <c r="C58" s="13" t="s">
        <v>39</v>
      </c>
      <c r="D58" s="14" t="s">
        <v>67</v>
      </c>
      <c r="E58" s="15">
        <v>402</v>
      </c>
      <c r="F58" s="16" t="s">
        <v>47</v>
      </c>
      <c r="G58" s="16">
        <v>26506</v>
      </c>
      <c r="H58" s="17" t="s">
        <v>67</v>
      </c>
      <c r="I58" s="16">
        <v>548014</v>
      </c>
      <c r="J58" s="17" t="s">
        <v>67</v>
      </c>
      <c r="K58" s="18">
        <v>-119.2</v>
      </c>
      <c r="L58" s="19">
        <v>49.947163209999999</v>
      </c>
      <c r="M58" s="18">
        <v>16.41742168</v>
      </c>
      <c r="N58" s="19">
        <v>49.948242280000002</v>
      </c>
      <c r="O58" s="18">
        <v>16.416931680000001</v>
      </c>
      <c r="P58" s="19">
        <v>49.946084740000003</v>
      </c>
      <c r="Q58" s="20">
        <v>16.417911239999999</v>
      </c>
      <c r="R58" s="53">
        <f t="shared" si="2"/>
        <v>0.24993662252220084</v>
      </c>
      <c r="S58" s="21">
        <f t="shared" si="12"/>
        <v>0</v>
      </c>
      <c r="T58" s="21">
        <f t="shared" si="1"/>
        <v>0</v>
      </c>
      <c r="U58" s="21">
        <f t="shared" si="3"/>
        <v>0</v>
      </c>
      <c r="Y58" s="23">
        <f t="shared" si="4"/>
        <v>0</v>
      </c>
      <c r="Z58" s="24" t="str">
        <f t="shared" si="5"/>
        <v xml:space="preserve"> </v>
      </c>
      <c r="AA58" s="25" t="s">
        <v>44</v>
      </c>
      <c r="AB58" s="22">
        <f t="shared" si="6"/>
        <v>0</v>
      </c>
      <c r="AC58" s="22">
        <f t="shared" si="7"/>
        <v>0</v>
      </c>
      <c r="AD58" s="22">
        <f t="shared" si="8"/>
        <v>0</v>
      </c>
      <c r="AF58" s="22">
        <f t="shared" si="9"/>
        <v>0</v>
      </c>
      <c r="AG58" s="22">
        <f t="shared" si="10"/>
        <v>1</v>
      </c>
      <c r="AH58" s="22">
        <f t="shared" si="11"/>
        <v>0</v>
      </c>
    </row>
    <row r="59" spans="1:34" s="22" customFormat="1" x14ac:dyDescent="0.25">
      <c r="A59" s="11">
        <v>16</v>
      </c>
      <c r="B59" s="12">
        <v>39</v>
      </c>
      <c r="C59" s="13" t="s">
        <v>39</v>
      </c>
      <c r="D59" s="14" t="s">
        <v>67</v>
      </c>
      <c r="E59" s="15">
        <v>403</v>
      </c>
      <c r="F59" s="16" t="s">
        <v>47</v>
      </c>
      <c r="G59" s="16">
        <v>26506</v>
      </c>
      <c r="H59" s="17" t="s">
        <v>67</v>
      </c>
      <c r="I59" s="16">
        <v>548014</v>
      </c>
      <c r="J59" s="17" t="s">
        <v>67</v>
      </c>
      <c r="K59" s="18">
        <v>-117.8</v>
      </c>
      <c r="L59" s="19">
        <v>49.944990249999996</v>
      </c>
      <c r="M59" s="18">
        <v>16.41840616</v>
      </c>
      <c r="N59" s="19">
        <v>49.946084740000003</v>
      </c>
      <c r="O59" s="18">
        <v>16.417911239999999</v>
      </c>
      <c r="P59" s="19">
        <v>49.943921420000002</v>
      </c>
      <c r="Q59" s="20">
        <v>16.4188692</v>
      </c>
      <c r="R59" s="53">
        <f t="shared" si="2"/>
        <v>0.25012649636898976</v>
      </c>
      <c r="S59" s="21" t="str">
        <f t="shared" si="12"/>
        <v/>
      </c>
      <c r="T59" s="21" t="str">
        <f t="shared" si="1"/>
        <v/>
      </c>
      <c r="U59" s="21" t="str">
        <f t="shared" si="3"/>
        <v/>
      </c>
      <c r="Y59" s="23">
        <f t="shared" si="4"/>
        <v>0</v>
      </c>
      <c r="Z59" s="24" t="str">
        <f t="shared" si="5"/>
        <v xml:space="preserve"> </v>
      </c>
      <c r="AA59" s="25" t="s">
        <v>44</v>
      </c>
      <c r="AB59" s="22">
        <f t="shared" si="6"/>
        <v>0</v>
      </c>
      <c r="AC59" s="22">
        <f t="shared" si="7"/>
        <v>0</v>
      </c>
      <c r="AD59" s="22">
        <f t="shared" si="8"/>
        <v>0</v>
      </c>
      <c r="AF59" s="22">
        <f t="shared" si="9"/>
        <v>0</v>
      </c>
      <c r="AG59" s="22">
        <f t="shared" si="10"/>
        <v>1</v>
      </c>
      <c r="AH59" s="22">
        <f t="shared" si="11"/>
        <v>0</v>
      </c>
    </row>
    <row r="60" spans="1:34" s="22" customFormat="1" x14ac:dyDescent="0.25">
      <c r="A60" s="11"/>
      <c r="B60" s="12"/>
      <c r="C60" s="13"/>
      <c r="D60" s="14"/>
      <c r="E60" s="15"/>
      <c r="F60" s="16"/>
      <c r="G60" s="16"/>
      <c r="H60" s="17"/>
      <c r="I60" s="16"/>
      <c r="J60" s="17"/>
      <c r="K60" s="18"/>
      <c r="L60" s="19"/>
      <c r="M60" s="18"/>
      <c r="N60" s="19"/>
      <c r="O60" s="18"/>
      <c r="P60" s="19"/>
      <c r="Q60" s="20"/>
      <c r="R60" s="53" t="str">
        <f t="shared" si="2"/>
        <v/>
      </c>
      <c r="S60" s="21">
        <f t="shared" si="12"/>
        <v>5762.664806053991</v>
      </c>
      <c r="T60" s="21">
        <f t="shared" si="1"/>
        <v>5762.664806053991</v>
      </c>
      <c r="U60" s="21" t="str">
        <f t="shared" si="3"/>
        <v/>
      </c>
      <c r="Y60" s="23">
        <f t="shared" si="4"/>
        <v>0</v>
      </c>
      <c r="Z60" s="24" t="str">
        <f t="shared" si="5"/>
        <v xml:space="preserve"> </v>
      </c>
      <c r="AA60" s="25"/>
      <c r="AB60" s="22">
        <f t="shared" si="6"/>
        <v>0</v>
      </c>
      <c r="AC60" s="22">
        <f t="shared" si="7"/>
        <v>0</v>
      </c>
      <c r="AD60" s="22">
        <f t="shared" si="8"/>
        <v>0</v>
      </c>
      <c r="AF60" s="22">
        <f t="shared" si="9"/>
        <v>0</v>
      </c>
      <c r="AG60" s="22">
        <f t="shared" si="10"/>
        <v>0</v>
      </c>
      <c r="AH60" s="22">
        <f t="shared" si="11"/>
        <v>0</v>
      </c>
    </row>
    <row r="61" spans="1:34" s="22" customFormat="1" x14ac:dyDescent="0.25">
      <c r="A61" s="11">
        <v>17</v>
      </c>
      <c r="B61" s="12">
        <v>40</v>
      </c>
      <c r="C61" s="13" t="s">
        <v>39</v>
      </c>
      <c r="D61" s="14" t="s">
        <v>68</v>
      </c>
      <c r="E61" s="15">
        <v>207</v>
      </c>
      <c r="F61" s="16" t="s">
        <v>69</v>
      </c>
      <c r="G61" s="16">
        <v>170461</v>
      </c>
      <c r="H61" s="17" t="s">
        <v>70</v>
      </c>
      <c r="I61" s="16">
        <v>581071</v>
      </c>
      <c r="J61" s="17" t="s">
        <v>70</v>
      </c>
      <c r="K61" s="18">
        <v>-115.8</v>
      </c>
      <c r="L61" s="19">
        <v>49.867875419999997</v>
      </c>
      <c r="M61" s="18">
        <v>16.477301619999999</v>
      </c>
      <c r="N61" s="19">
        <v>49.86899382</v>
      </c>
      <c r="O61" s="18">
        <v>16.477543799999999</v>
      </c>
      <c r="P61" s="19">
        <v>49.866784690000003</v>
      </c>
      <c r="Q61" s="20">
        <v>16.477144200000001</v>
      </c>
      <c r="R61" s="53">
        <f t="shared" si="2"/>
        <v>0.24730798183870095</v>
      </c>
      <c r="S61" s="21">
        <f t="shared" si="12"/>
        <v>1.3511836492079561</v>
      </c>
      <c r="T61" s="21">
        <f t="shared" si="1"/>
        <v>1.3511836492079561</v>
      </c>
      <c r="U61" s="21">
        <f t="shared" si="3"/>
        <v>1.3511836492079561</v>
      </c>
      <c r="W61" s="23">
        <f>SUM(R61:R66)</f>
        <v>1.6334611707313997</v>
      </c>
      <c r="X61" s="23">
        <f>SUM(U61:U65)</f>
        <v>1.3511836492079561</v>
      </c>
      <c r="Y61" s="23">
        <f t="shared" si="4"/>
        <v>2.9846448199393558</v>
      </c>
      <c r="Z61" s="24" t="str">
        <f t="shared" si="5"/>
        <v xml:space="preserve"> </v>
      </c>
      <c r="AA61" s="25" t="s">
        <v>44</v>
      </c>
      <c r="AB61" s="22">
        <f t="shared" si="6"/>
        <v>1</v>
      </c>
      <c r="AC61" s="22">
        <f t="shared" si="7"/>
        <v>1</v>
      </c>
      <c r="AD61" s="22">
        <f t="shared" si="8"/>
        <v>0</v>
      </c>
      <c r="AF61" s="22">
        <f t="shared" si="9"/>
        <v>0</v>
      </c>
      <c r="AG61" s="22">
        <f t="shared" si="10"/>
        <v>1</v>
      </c>
      <c r="AH61" s="22">
        <f t="shared" si="11"/>
        <v>0</v>
      </c>
    </row>
    <row r="62" spans="1:34" s="22" customFormat="1" x14ac:dyDescent="0.25">
      <c r="A62" s="11">
        <v>17</v>
      </c>
      <c r="B62" s="12">
        <v>40</v>
      </c>
      <c r="C62" s="13" t="s">
        <v>39</v>
      </c>
      <c r="D62" s="14" t="s">
        <v>68</v>
      </c>
      <c r="E62" s="15">
        <v>404</v>
      </c>
      <c r="F62" s="16" t="s">
        <v>47</v>
      </c>
      <c r="G62" s="16">
        <v>143987</v>
      </c>
      <c r="H62" s="17" t="s">
        <v>71</v>
      </c>
      <c r="I62" s="16">
        <v>547905</v>
      </c>
      <c r="J62" s="17" t="s">
        <v>71</v>
      </c>
      <c r="K62" s="18">
        <v>-115.6</v>
      </c>
      <c r="L62" s="19">
        <v>49.877474079999999</v>
      </c>
      <c r="M62" s="18">
        <v>16.472710589999998</v>
      </c>
      <c r="N62" s="19">
        <v>49.878443500000003</v>
      </c>
      <c r="O62" s="18">
        <v>16.471829880000001</v>
      </c>
      <c r="P62" s="19">
        <v>49.876504619999999</v>
      </c>
      <c r="Q62" s="20">
        <v>16.473590999999999</v>
      </c>
      <c r="R62" s="53">
        <f t="shared" si="2"/>
        <v>0.24981205832438591</v>
      </c>
      <c r="S62" s="21">
        <f t="shared" si="12"/>
        <v>0</v>
      </c>
      <c r="T62" s="21">
        <f t="shared" si="1"/>
        <v>0</v>
      </c>
      <c r="U62" s="21">
        <f t="shared" si="3"/>
        <v>0</v>
      </c>
      <c r="Y62" s="23">
        <f t="shared" si="4"/>
        <v>0</v>
      </c>
      <c r="Z62" s="24" t="str">
        <f t="shared" si="5"/>
        <v xml:space="preserve"> </v>
      </c>
      <c r="AA62" s="25" t="s">
        <v>44</v>
      </c>
      <c r="AB62" s="22">
        <f t="shared" si="6"/>
        <v>0</v>
      </c>
      <c r="AC62" s="22">
        <f t="shared" si="7"/>
        <v>0</v>
      </c>
      <c r="AD62" s="22">
        <f t="shared" si="8"/>
        <v>0</v>
      </c>
      <c r="AF62" s="22">
        <f t="shared" si="9"/>
        <v>0</v>
      </c>
      <c r="AG62" s="22">
        <f t="shared" si="10"/>
        <v>1</v>
      </c>
      <c r="AH62" s="22">
        <f t="shared" si="11"/>
        <v>0</v>
      </c>
    </row>
    <row r="63" spans="1:34" s="22" customFormat="1" x14ac:dyDescent="0.25">
      <c r="A63" s="11">
        <v>17</v>
      </c>
      <c r="B63" s="12">
        <v>40</v>
      </c>
      <c r="C63" s="13" t="s">
        <v>39</v>
      </c>
      <c r="D63" s="14" t="s">
        <v>68</v>
      </c>
      <c r="E63" s="15">
        <v>405</v>
      </c>
      <c r="F63" s="16" t="s">
        <v>47</v>
      </c>
      <c r="G63" s="16">
        <v>143987</v>
      </c>
      <c r="H63" s="17" t="s">
        <v>71</v>
      </c>
      <c r="I63" s="16">
        <v>547905</v>
      </c>
      <c r="J63" s="17" t="s">
        <v>71</v>
      </c>
      <c r="K63" s="18">
        <v>-119.2</v>
      </c>
      <c r="L63" s="19">
        <v>49.875525840000002</v>
      </c>
      <c r="M63" s="18">
        <v>16.47444342</v>
      </c>
      <c r="N63" s="19">
        <v>49.876504619999999</v>
      </c>
      <c r="O63" s="18">
        <v>16.473590999999999</v>
      </c>
      <c r="P63" s="19">
        <v>49.874526920000001</v>
      </c>
      <c r="Q63" s="20">
        <v>16.475248440000001</v>
      </c>
      <c r="R63" s="53">
        <f t="shared" si="2"/>
        <v>0.24993433270233556</v>
      </c>
      <c r="S63" s="21">
        <f t="shared" si="12"/>
        <v>0</v>
      </c>
      <c r="T63" s="21">
        <f t="shared" si="1"/>
        <v>0</v>
      </c>
      <c r="U63" s="21">
        <f t="shared" si="3"/>
        <v>0</v>
      </c>
      <c r="Y63" s="23">
        <f t="shared" si="4"/>
        <v>0</v>
      </c>
      <c r="Z63" s="24" t="str">
        <f t="shared" si="5"/>
        <v xml:space="preserve"> </v>
      </c>
      <c r="AA63" s="25" t="s">
        <v>44</v>
      </c>
      <c r="AB63" s="22">
        <f t="shared" si="6"/>
        <v>0</v>
      </c>
      <c r="AC63" s="22">
        <f t="shared" si="7"/>
        <v>0</v>
      </c>
      <c r="AD63" s="22">
        <f t="shared" si="8"/>
        <v>0</v>
      </c>
      <c r="AF63" s="22">
        <f t="shared" si="9"/>
        <v>0</v>
      </c>
      <c r="AG63" s="22">
        <f t="shared" si="10"/>
        <v>1</v>
      </c>
      <c r="AH63" s="22">
        <f t="shared" si="11"/>
        <v>0</v>
      </c>
    </row>
    <row r="64" spans="1:34" s="22" customFormat="1" x14ac:dyDescent="0.25">
      <c r="A64" s="11">
        <v>17</v>
      </c>
      <c r="B64" s="12">
        <v>40</v>
      </c>
      <c r="C64" s="13" t="s">
        <v>39</v>
      </c>
      <c r="D64" s="14" t="s">
        <v>68</v>
      </c>
      <c r="E64" s="15">
        <v>406</v>
      </c>
      <c r="F64" s="16" t="s">
        <v>47</v>
      </c>
      <c r="G64" s="16">
        <v>170461</v>
      </c>
      <c r="H64" s="17" t="s">
        <v>70</v>
      </c>
      <c r="I64" s="16">
        <v>581071</v>
      </c>
      <c r="J64" s="17" t="s">
        <v>70</v>
      </c>
      <c r="K64" s="18">
        <v>-117.8</v>
      </c>
      <c r="L64" s="19">
        <v>49.873472550000002</v>
      </c>
      <c r="M64" s="18">
        <v>16.475934290000001</v>
      </c>
      <c r="N64" s="19">
        <v>49.874526920000001</v>
      </c>
      <c r="O64" s="18">
        <v>16.475248440000001</v>
      </c>
      <c r="P64" s="19">
        <v>49.872436489999998</v>
      </c>
      <c r="Q64" s="20">
        <v>16.476521760000001</v>
      </c>
      <c r="R64" s="53">
        <f t="shared" si="2"/>
        <v>0.24971430399024874</v>
      </c>
      <c r="S64" s="21">
        <f t="shared" si="12"/>
        <v>0</v>
      </c>
      <c r="T64" s="21">
        <f t="shared" si="1"/>
        <v>0</v>
      </c>
      <c r="U64" s="21">
        <f t="shared" si="3"/>
        <v>0</v>
      </c>
      <c r="Y64" s="23">
        <f t="shared" si="4"/>
        <v>0</v>
      </c>
      <c r="Z64" s="24" t="str">
        <f t="shared" si="5"/>
        <v xml:space="preserve"> </v>
      </c>
      <c r="AA64" s="25" t="s">
        <v>44</v>
      </c>
      <c r="AB64" s="22">
        <f t="shared" si="6"/>
        <v>0</v>
      </c>
      <c r="AC64" s="22">
        <f t="shared" si="7"/>
        <v>0</v>
      </c>
      <c r="AD64" s="22">
        <f t="shared" si="8"/>
        <v>0</v>
      </c>
      <c r="AF64" s="22">
        <f t="shared" si="9"/>
        <v>0</v>
      </c>
      <c r="AG64" s="22">
        <f t="shared" si="10"/>
        <v>1</v>
      </c>
      <c r="AH64" s="22">
        <f t="shared" si="11"/>
        <v>0</v>
      </c>
    </row>
    <row r="65" spans="1:34" s="22" customFormat="1" x14ac:dyDescent="0.25">
      <c r="A65" s="11">
        <v>17</v>
      </c>
      <c r="B65" s="12">
        <v>40</v>
      </c>
      <c r="C65" s="13" t="s">
        <v>39</v>
      </c>
      <c r="D65" s="14" t="s">
        <v>68</v>
      </c>
      <c r="E65" s="15">
        <v>407</v>
      </c>
      <c r="F65" s="16" t="s">
        <v>47</v>
      </c>
      <c r="G65" s="16">
        <v>170461</v>
      </c>
      <c r="H65" s="17" t="s">
        <v>70</v>
      </c>
      <c r="I65" s="16">
        <v>581071</v>
      </c>
      <c r="J65" s="17" t="s">
        <v>70</v>
      </c>
      <c r="K65" s="18">
        <v>-118.2</v>
      </c>
      <c r="L65" s="19">
        <v>49.87067553</v>
      </c>
      <c r="M65" s="18">
        <v>16.477145780000001</v>
      </c>
      <c r="N65" s="19">
        <v>49.872436489999998</v>
      </c>
      <c r="O65" s="18">
        <v>16.476521760000001</v>
      </c>
      <c r="P65" s="19">
        <v>49.86899382</v>
      </c>
      <c r="Q65" s="20">
        <v>16.477543799999999</v>
      </c>
      <c r="R65" s="53">
        <f t="shared" si="2"/>
        <v>0.38975191441614454</v>
      </c>
      <c r="S65" s="21">
        <f t="shared" si="12"/>
        <v>0</v>
      </c>
      <c r="T65" s="21">
        <f t="shared" si="1"/>
        <v>0</v>
      </c>
      <c r="U65" s="21">
        <f t="shared" si="3"/>
        <v>0</v>
      </c>
      <c r="Y65" s="23">
        <f t="shared" si="4"/>
        <v>0</v>
      </c>
      <c r="Z65" s="24" t="str">
        <f t="shared" si="5"/>
        <v xml:space="preserve"> </v>
      </c>
      <c r="AA65" s="25" t="s">
        <v>44</v>
      </c>
      <c r="AB65" s="22">
        <f t="shared" si="6"/>
        <v>0</v>
      </c>
      <c r="AC65" s="22">
        <f t="shared" si="7"/>
        <v>0</v>
      </c>
      <c r="AD65" s="22">
        <f t="shared" si="8"/>
        <v>0</v>
      </c>
      <c r="AF65" s="22">
        <f t="shared" si="9"/>
        <v>0</v>
      </c>
      <c r="AG65" s="22">
        <f t="shared" si="10"/>
        <v>1</v>
      </c>
      <c r="AH65" s="22">
        <f t="shared" si="11"/>
        <v>0</v>
      </c>
    </row>
    <row r="66" spans="1:34" s="22" customFormat="1" x14ac:dyDescent="0.25">
      <c r="A66" s="11">
        <v>17</v>
      </c>
      <c r="B66" s="12">
        <v>40</v>
      </c>
      <c r="C66" s="13" t="s">
        <v>39</v>
      </c>
      <c r="D66" s="14" t="s">
        <v>68</v>
      </c>
      <c r="E66" s="15">
        <v>521</v>
      </c>
      <c r="F66" s="16" t="s">
        <v>72</v>
      </c>
      <c r="G66" s="16">
        <v>170461</v>
      </c>
      <c r="H66" s="17" t="s">
        <v>70</v>
      </c>
      <c r="I66" s="16">
        <v>581071</v>
      </c>
      <c r="J66" s="17" t="s">
        <v>70</v>
      </c>
      <c r="K66" s="18">
        <v>-116.1</v>
      </c>
      <c r="L66" s="19">
        <v>49.867910549999998</v>
      </c>
      <c r="M66" s="18">
        <v>16.47793012</v>
      </c>
      <c r="N66" s="19">
        <v>49.86899382</v>
      </c>
      <c r="O66" s="18">
        <v>16.477543799999999</v>
      </c>
      <c r="P66" s="19">
        <v>49.866816249999999</v>
      </c>
      <c r="Q66" s="20">
        <v>16.478220239999999</v>
      </c>
      <c r="R66" s="53">
        <f t="shared" si="2"/>
        <v>0.24694057945958403</v>
      </c>
      <c r="S66" s="21" t="e">
        <f>IF(ISBLANK(#REF!),"",ACOS(COS(RADIANS(90-#REF!))*COS(RADIANS(90-P66))+SIN(RADIANS(90-#REF!)) *SIN(RADIANS(90-P66))*COS(RADIANS(#REF!-Q66)))*6371)</f>
        <v>#REF!</v>
      </c>
      <c r="T66" s="21">
        <f t="shared" si="1"/>
        <v>0</v>
      </c>
      <c r="U66" s="21">
        <f t="shared" si="3"/>
        <v>0</v>
      </c>
      <c r="Y66" s="23">
        <f t="shared" si="4"/>
        <v>0</v>
      </c>
      <c r="Z66" s="24" t="str">
        <f t="shared" si="5"/>
        <v xml:space="preserve"> </v>
      </c>
      <c r="AA66" s="25" t="s">
        <v>44</v>
      </c>
      <c r="AB66" s="22">
        <f t="shared" si="6"/>
        <v>0</v>
      </c>
      <c r="AC66" s="22">
        <f t="shared" si="7"/>
        <v>0</v>
      </c>
      <c r="AD66" s="22">
        <f t="shared" si="8"/>
        <v>0</v>
      </c>
      <c r="AF66" s="22">
        <f t="shared" si="9"/>
        <v>0</v>
      </c>
      <c r="AG66" s="22">
        <f t="shared" si="10"/>
        <v>1</v>
      </c>
      <c r="AH66" s="22">
        <f t="shared" si="11"/>
        <v>0</v>
      </c>
    </row>
    <row r="67" spans="1:34" s="22" customFormat="1" x14ac:dyDescent="0.25">
      <c r="A67" s="11"/>
      <c r="B67" s="12"/>
      <c r="C67" s="13"/>
      <c r="D67" s="14"/>
      <c r="E67" s="15"/>
      <c r="F67" s="16"/>
      <c r="G67" s="16"/>
      <c r="H67" s="17"/>
      <c r="I67" s="16"/>
      <c r="J67" s="17"/>
      <c r="K67" s="18"/>
      <c r="L67" s="19"/>
      <c r="M67" s="18"/>
      <c r="N67" s="19"/>
      <c r="O67" s="18"/>
      <c r="P67" s="19"/>
      <c r="Q67" s="20"/>
      <c r="R67" s="53" t="str">
        <f t="shared" ref="R67:R88" si="13">IF(ISBLANK(N67),"",ACOS(COS(RADIANS(90-N67))*COS(RADIANS(90-P67))+SIN(RADIANS(90-N67)) *SIN(RADIANS(90-P67))*COS(RADIANS(O67-Q67)))*6371)</f>
        <v/>
      </c>
      <c r="S67" s="21">
        <f t="shared" ref="S67:S88" si="14">IF(ISBLANK(N68),"",ACOS(COS(RADIANS(90-N68))*COS(RADIANS(90-P67))+SIN(RADIANS(90-N68)) *SIN(RADIANS(90-P67))*COS(RADIANS(O68-Q67)))*6371)</f>
        <v>5743.9073253161441</v>
      </c>
      <c r="T67" s="21">
        <f t="shared" ref="T67:T88" si="15">IF(ISERR(S67),0,S67)</f>
        <v>5743.9073253161441</v>
      </c>
      <c r="U67" s="21" t="str">
        <f t="shared" ref="U67:U86" si="16">(IF(R67="","",T67))</f>
        <v/>
      </c>
      <c r="Y67" s="23">
        <f t="shared" ref="Y67:Y88" si="17">+W67+X67</f>
        <v>0</v>
      </c>
      <c r="Z67" s="24" t="str">
        <f t="shared" ref="Z67:Z88" si="18">IF(+Y67&gt;4,"!!!!!!"," ")</f>
        <v xml:space="preserve"> </v>
      </c>
      <c r="AA67" s="25"/>
      <c r="AB67" s="22">
        <f t="shared" ref="AB67:AB88" si="19">IF(Y67=0,0,1)</f>
        <v>0</v>
      </c>
      <c r="AC67" s="22">
        <f t="shared" ref="AC67:AC88" si="20">IF(AA67="Správa Železnic",1*AB67,0)</f>
        <v>0</v>
      </c>
      <c r="AD67" s="22">
        <f t="shared" ref="AD67:AD88" si="21">IF(AA67="Podnikatelské subjekty",1*AB67,0)</f>
        <v>0</v>
      </c>
      <c r="AF67" s="22">
        <f t="shared" ref="AF67:AF88" si="22">IF(C67="Česká Třebová - Brno",1,0)</f>
        <v>0</v>
      </c>
      <c r="AG67" s="22">
        <f t="shared" ref="AG67:AG88" si="23">IF(AA67="Správa Železnic",1,0)</f>
        <v>0</v>
      </c>
      <c r="AH67" s="22">
        <f t="shared" ref="AH67:AH88" si="24">+AF67*AG67*AB67</f>
        <v>0</v>
      </c>
    </row>
    <row r="68" spans="1:34" s="22" customFormat="1" x14ac:dyDescent="0.25">
      <c r="A68" s="11">
        <v>172</v>
      </c>
      <c r="B68" s="12">
        <v>371</v>
      </c>
      <c r="C68" s="13" t="s">
        <v>39</v>
      </c>
      <c r="D68" s="14" t="s">
        <v>154</v>
      </c>
      <c r="E68" s="15">
        <v>320</v>
      </c>
      <c r="F68" s="16" t="s">
        <v>47</v>
      </c>
      <c r="G68" s="16">
        <v>141437</v>
      </c>
      <c r="H68" s="17" t="s">
        <v>155</v>
      </c>
      <c r="I68" s="16">
        <v>533661</v>
      </c>
      <c r="J68" s="17" t="s">
        <v>156</v>
      </c>
      <c r="K68" s="18">
        <v>-115</v>
      </c>
      <c r="L68" s="19">
        <v>50.079396719999998</v>
      </c>
      <c r="M68" s="18">
        <v>14.821807270000001</v>
      </c>
      <c r="N68" s="19">
        <v>50.079316220000003</v>
      </c>
      <c r="O68" s="18">
        <v>14.820064199999999</v>
      </c>
      <c r="P68" s="19">
        <v>50.07947712</v>
      </c>
      <c r="Q68" s="20">
        <v>14.823549359999999</v>
      </c>
      <c r="R68" s="53">
        <f t="shared" si="13"/>
        <v>0.24933195847438117</v>
      </c>
      <c r="S68" s="21" t="e">
        <f>IF(ISBLANK(#REF!),"",ACOS(COS(RADIANS(90-#REF!))*COS(RADIANS(90-P68))+SIN(RADIANS(90-#REF!)) *SIN(RADIANS(90-P68))*COS(RADIANS(#REF!-Q68)))*6371)</f>
        <v>#REF!</v>
      </c>
      <c r="T68" s="21">
        <f t="shared" si="15"/>
        <v>0</v>
      </c>
      <c r="U68" s="21">
        <f t="shared" si="16"/>
        <v>0</v>
      </c>
      <c r="W68" s="23">
        <f>+R68</f>
        <v>0.24933195847438117</v>
      </c>
      <c r="X68" s="22">
        <v>0</v>
      </c>
      <c r="Y68" s="23">
        <f t="shared" si="17"/>
        <v>0.24933195847438117</v>
      </c>
      <c r="Z68" s="24" t="str">
        <f t="shared" si="18"/>
        <v xml:space="preserve"> </v>
      </c>
      <c r="AA68" s="25" t="s">
        <v>44</v>
      </c>
      <c r="AB68" s="22">
        <f t="shared" si="19"/>
        <v>1</v>
      </c>
      <c r="AC68" s="22">
        <f t="shared" si="20"/>
        <v>1</v>
      </c>
      <c r="AD68" s="22">
        <f t="shared" si="21"/>
        <v>0</v>
      </c>
      <c r="AF68" s="22">
        <f t="shared" si="22"/>
        <v>0</v>
      </c>
      <c r="AG68" s="22">
        <f t="shared" si="23"/>
        <v>1</v>
      </c>
      <c r="AH68" s="22">
        <f t="shared" si="24"/>
        <v>0</v>
      </c>
    </row>
    <row r="69" spans="1:34" s="22" customFormat="1" x14ac:dyDescent="0.25">
      <c r="A69" s="11"/>
      <c r="B69" s="12"/>
      <c r="C69" s="13"/>
      <c r="D69" s="14"/>
      <c r="E69" s="15"/>
      <c r="F69" s="16"/>
      <c r="G69" s="16"/>
      <c r="H69" s="17"/>
      <c r="I69" s="16"/>
      <c r="J69" s="17"/>
      <c r="K69" s="18"/>
      <c r="L69" s="19"/>
      <c r="M69" s="18"/>
      <c r="N69" s="19"/>
      <c r="O69" s="18"/>
      <c r="P69" s="19"/>
      <c r="Q69" s="20"/>
      <c r="R69" s="53"/>
      <c r="S69" s="21"/>
      <c r="T69" s="21"/>
      <c r="U69" s="21"/>
      <c r="W69" s="23"/>
      <c r="Y69" s="23"/>
      <c r="Z69" s="24"/>
      <c r="AA69" s="25"/>
    </row>
    <row r="70" spans="1:34" s="22" customFormat="1" x14ac:dyDescent="0.25">
      <c r="A70" s="11">
        <v>173</v>
      </c>
      <c r="B70" s="12">
        <v>373</v>
      </c>
      <c r="C70" s="13" t="s">
        <v>39</v>
      </c>
      <c r="D70" s="14" t="s">
        <v>154</v>
      </c>
      <c r="E70" s="15">
        <v>350</v>
      </c>
      <c r="F70" s="16" t="s">
        <v>47</v>
      </c>
      <c r="G70" s="16">
        <v>176761</v>
      </c>
      <c r="H70" s="58" t="s">
        <v>157</v>
      </c>
      <c r="I70" s="11">
        <v>575925</v>
      </c>
      <c r="J70" s="17" t="s">
        <v>157</v>
      </c>
      <c r="K70" s="18">
        <v>-115.1</v>
      </c>
      <c r="L70" s="19">
        <v>50.034622310000003</v>
      </c>
      <c r="M70" s="18">
        <v>15.60246969</v>
      </c>
      <c r="N70" s="19">
        <v>50.034709710000001</v>
      </c>
      <c r="O70" s="18">
        <v>15.6007386</v>
      </c>
      <c r="P70" s="19">
        <v>50.03453408</v>
      </c>
      <c r="Q70" s="20">
        <v>15.60421872</v>
      </c>
      <c r="R70" s="21">
        <f t="shared" ref="R70:R78" si="25">IF(ISBLANK(N70),"",ACOS(COS(RADIANS(90-N70))*COS(RADIANS(90-P70))+SIN(RADIANS(90-N70)) *SIN(RADIANS(90-P70))*COS(RADIANS(O70-Q70)))*6371)</f>
        <v>0.24932745807888557</v>
      </c>
      <c r="S70" s="21">
        <f t="shared" ref="S70:S77" si="26">IF(ISBLANK(N71),"",ACOS(COS(RADIANS(90-N71))*COS(RADIANS(90-P70))+SIN(RADIANS(90-N71)) *SIN(RADIANS(90-P70))*COS(RADIANS(O71-Q70)))*6371)</f>
        <v>0</v>
      </c>
      <c r="T70" s="21">
        <f t="shared" ref="T70:T78" si="27">IF(ISERR(S70),0,S70)</f>
        <v>0</v>
      </c>
      <c r="U70" s="21">
        <f t="shared" ref="U70:U78" si="28">(IF(R70="","",T70))</f>
        <v>0</v>
      </c>
      <c r="W70" s="59">
        <f>SUM(R70:R78)</f>
        <v>2.24152365922561</v>
      </c>
      <c r="X70" s="23">
        <f>SUM(U70:U77)</f>
        <v>1.9343809592353707</v>
      </c>
      <c r="Y70" s="23">
        <f t="shared" ref="Y70:Y78" si="29">+W70+X70</f>
        <v>4.1759046184609812</v>
      </c>
      <c r="Z70" s="24" t="str">
        <f t="shared" ref="Z70:Z78" si="30">IF(+Y70&gt;4,"!!!!!!"," ")</f>
        <v>!!!!!!</v>
      </c>
      <c r="AA70" s="25" t="s">
        <v>44</v>
      </c>
      <c r="AB70" s="22">
        <f t="shared" ref="AB70:AB78" si="31">IF(Y70=0,0,1)</f>
        <v>1</v>
      </c>
      <c r="AC70" s="22">
        <f t="shared" ref="AC70:AC78" si="32">IF(AA70="Správa Železnic",1*AB70,0)</f>
        <v>1</v>
      </c>
      <c r="AD70" s="22">
        <f t="shared" ref="AD70:AD78" si="33">IF(AA70="Podnikatelské subjekty",1*AB70,0)</f>
        <v>0</v>
      </c>
      <c r="AF70" s="22">
        <f t="shared" ref="AF70:AF78" si="34">IF(C70="Česká Třebová - Brno",1,0)</f>
        <v>0</v>
      </c>
      <c r="AG70" s="22">
        <f t="shared" ref="AG70:AG78" si="35">IF(AA70="Správa Železnic",1,0)</f>
        <v>1</v>
      </c>
      <c r="AH70" s="22">
        <f t="shared" ref="AH70:AH78" si="36">+AF70*AG70*AB70</f>
        <v>0</v>
      </c>
    </row>
    <row r="71" spans="1:34" s="22" customFormat="1" x14ac:dyDescent="0.25">
      <c r="A71" s="11">
        <v>173</v>
      </c>
      <c r="B71" s="12">
        <v>373</v>
      </c>
      <c r="C71" s="13" t="s">
        <v>39</v>
      </c>
      <c r="D71" s="14" t="s">
        <v>154</v>
      </c>
      <c r="E71" s="15">
        <v>351</v>
      </c>
      <c r="F71" s="16" t="s">
        <v>47</v>
      </c>
      <c r="G71" s="16">
        <v>176761</v>
      </c>
      <c r="H71" s="58" t="s">
        <v>157</v>
      </c>
      <c r="I71" s="11">
        <v>575925</v>
      </c>
      <c r="J71" s="17" t="s">
        <v>157</v>
      </c>
      <c r="K71" s="18">
        <v>-117.9</v>
      </c>
      <c r="L71" s="19">
        <v>50.034408740000003</v>
      </c>
      <c r="M71" s="18">
        <v>15.605953</v>
      </c>
      <c r="N71" s="19">
        <v>50.03453408</v>
      </c>
      <c r="O71" s="18">
        <v>15.60421872</v>
      </c>
      <c r="P71" s="19">
        <v>50.034205729999996</v>
      </c>
      <c r="Q71" s="20">
        <v>15.607669680000001</v>
      </c>
      <c r="R71" s="21">
        <f t="shared" si="25"/>
        <v>0.24916951320375169</v>
      </c>
      <c r="S71" s="21">
        <f t="shared" si="26"/>
        <v>0</v>
      </c>
      <c r="T71" s="21">
        <f t="shared" si="27"/>
        <v>0</v>
      </c>
      <c r="U71" s="21">
        <f t="shared" si="28"/>
        <v>0</v>
      </c>
      <c r="W71" s="25"/>
      <c r="Y71" s="23">
        <f t="shared" si="29"/>
        <v>0</v>
      </c>
      <c r="Z71" s="24" t="str">
        <f t="shared" si="30"/>
        <v xml:space="preserve"> </v>
      </c>
      <c r="AA71" s="25" t="s">
        <v>44</v>
      </c>
      <c r="AB71" s="22">
        <f t="shared" si="31"/>
        <v>0</v>
      </c>
      <c r="AC71" s="22">
        <f t="shared" si="32"/>
        <v>0</v>
      </c>
      <c r="AD71" s="22">
        <f t="shared" si="33"/>
        <v>0</v>
      </c>
      <c r="AF71" s="22">
        <f t="shared" si="34"/>
        <v>0</v>
      </c>
      <c r="AG71" s="22">
        <f t="shared" si="35"/>
        <v>1</v>
      </c>
      <c r="AH71" s="22">
        <f t="shared" si="36"/>
        <v>0</v>
      </c>
    </row>
    <row r="72" spans="1:34" s="22" customFormat="1" x14ac:dyDescent="0.25">
      <c r="A72" s="11">
        <v>173</v>
      </c>
      <c r="B72" s="12">
        <v>373</v>
      </c>
      <c r="C72" s="13" t="s">
        <v>39</v>
      </c>
      <c r="D72" s="14" t="s">
        <v>154</v>
      </c>
      <c r="E72" s="15">
        <v>352</v>
      </c>
      <c r="F72" s="16" t="s">
        <v>47</v>
      </c>
      <c r="G72" s="16">
        <v>176761</v>
      </c>
      <c r="H72" s="58" t="s">
        <v>157</v>
      </c>
      <c r="I72" s="11">
        <v>575925</v>
      </c>
      <c r="J72" s="17" t="s">
        <v>157</v>
      </c>
      <c r="K72" s="18">
        <v>-118.2</v>
      </c>
      <c r="L72" s="19">
        <v>50.033800329999998</v>
      </c>
      <c r="M72" s="18">
        <v>15.60930332</v>
      </c>
      <c r="N72" s="19">
        <v>50.034205729999996</v>
      </c>
      <c r="O72" s="18">
        <v>15.607669680000001</v>
      </c>
      <c r="P72" s="19">
        <v>50.033301799999997</v>
      </c>
      <c r="Q72" s="20">
        <v>15.610847039999999</v>
      </c>
      <c r="R72" s="21">
        <f t="shared" si="25"/>
        <v>0.24820388386253844</v>
      </c>
      <c r="S72" s="21">
        <f t="shared" si="26"/>
        <v>9.4935297966003418E-5</v>
      </c>
      <c r="T72" s="21">
        <f t="shared" si="27"/>
        <v>9.4935297966003418E-5</v>
      </c>
      <c r="U72" s="21">
        <f t="shared" si="28"/>
        <v>9.4935297966003418E-5</v>
      </c>
      <c r="W72" s="25"/>
      <c r="Y72" s="23">
        <f t="shared" si="29"/>
        <v>0</v>
      </c>
      <c r="Z72" s="24" t="str">
        <f t="shared" si="30"/>
        <v xml:space="preserve"> </v>
      </c>
      <c r="AA72" s="25" t="s">
        <v>44</v>
      </c>
      <c r="AB72" s="22">
        <f t="shared" si="31"/>
        <v>0</v>
      </c>
      <c r="AC72" s="22">
        <f t="shared" si="32"/>
        <v>0</v>
      </c>
      <c r="AD72" s="22">
        <f t="shared" si="33"/>
        <v>0</v>
      </c>
      <c r="AF72" s="22">
        <f t="shared" si="34"/>
        <v>0</v>
      </c>
      <c r="AG72" s="22">
        <f t="shared" si="35"/>
        <v>1</v>
      </c>
      <c r="AH72" s="22">
        <f t="shared" si="36"/>
        <v>0</v>
      </c>
    </row>
    <row r="73" spans="1:34" s="22" customFormat="1" x14ac:dyDescent="0.25">
      <c r="A73" s="11">
        <v>173</v>
      </c>
      <c r="B73" s="12">
        <v>373</v>
      </c>
      <c r="C73" s="13" t="s">
        <v>39</v>
      </c>
      <c r="D73" s="14" t="s">
        <v>154</v>
      </c>
      <c r="E73" s="15">
        <v>353</v>
      </c>
      <c r="F73" s="16" t="s">
        <v>47</v>
      </c>
      <c r="G73" s="16">
        <v>176761</v>
      </c>
      <c r="H73" s="58" t="s">
        <v>157</v>
      </c>
      <c r="I73" s="11">
        <v>575925</v>
      </c>
      <c r="J73" s="17" t="s">
        <v>157</v>
      </c>
      <c r="K73" s="18">
        <v>-114.3</v>
      </c>
      <c r="L73" s="19">
        <v>50.032732500000002</v>
      </c>
      <c r="M73" s="18">
        <v>15.612280999999999</v>
      </c>
      <c r="N73" s="19">
        <v>50.033301799999997</v>
      </c>
      <c r="O73" s="18">
        <v>15.610847039999999</v>
      </c>
      <c r="P73" s="19">
        <v>50.032102100000003</v>
      </c>
      <c r="Q73" s="20">
        <v>15.61378032</v>
      </c>
      <c r="R73" s="21">
        <f t="shared" si="25"/>
        <v>0.24837733882500102</v>
      </c>
      <c r="S73" s="21">
        <f t="shared" si="26"/>
        <v>1.9341910886394387</v>
      </c>
      <c r="T73" s="21">
        <f t="shared" si="27"/>
        <v>1.9341910886394387</v>
      </c>
      <c r="U73" s="21">
        <f t="shared" si="28"/>
        <v>1.9341910886394387</v>
      </c>
      <c r="W73" s="25"/>
      <c r="Y73" s="23">
        <f t="shared" si="29"/>
        <v>0</v>
      </c>
      <c r="Z73" s="24" t="str">
        <f t="shared" si="30"/>
        <v xml:space="preserve"> </v>
      </c>
      <c r="AA73" s="25" t="s">
        <v>44</v>
      </c>
      <c r="AB73" s="22">
        <f t="shared" si="31"/>
        <v>0</v>
      </c>
      <c r="AC73" s="22">
        <f t="shared" si="32"/>
        <v>0</v>
      </c>
      <c r="AD73" s="22">
        <f t="shared" si="33"/>
        <v>0</v>
      </c>
      <c r="AF73" s="22">
        <f t="shared" si="34"/>
        <v>0</v>
      </c>
      <c r="AG73" s="22">
        <f t="shared" si="35"/>
        <v>1</v>
      </c>
      <c r="AH73" s="22">
        <f t="shared" si="36"/>
        <v>0</v>
      </c>
    </row>
    <row r="74" spans="1:34" s="22" customFormat="1" x14ac:dyDescent="0.25">
      <c r="A74" s="11">
        <v>173</v>
      </c>
      <c r="B74" s="12">
        <v>373</v>
      </c>
      <c r="C74" s="13" t="s">
        <v>39</v>
      </c>
      <c r="D74" s="14" t="s">
        <v>154</v>
      </c>
      <c r="E74" s="15">
        <v>354</v>
      </c>
      <c r="F74" s="16" t="s">
        <v>47</v>
      </c>
      <c r="G74" s="16">
        <v>79081</v>
      </c>
      <c r="H74" s="58" t="s">
        <v>158</v>
      </c>
      <c r="I74" s="11">
        <v>555134</v>
      </c>
      <c r="J74" s="17" t="s">
        <v>60</v>
      </c>
      <c r="K74" s="18">
        <v>-117.9</v>
      </c>
      <c r="L74" s="19">
        <v>50.03370674</v>
      </c>
      <c r="M74" s="18">
        <v>15.642483070000001</v>
      </c>
      <c r="N74" s="19">
        <v>50.033660349999998</v>
      </c>
      <c r="O74" s="18">
        <v>15.640751160000001</v>
      </c>
      <c r="P74" s="19">
        <v>50.033649250000003</v>
      </c>
      <c r="Q74" s="20">
        <v>15.6442356</v>
      </c>
      <c r="R74" s="21">
        <f t="shared" si="25"/>
        <v>0.24887807577818388</v>
      </c>
      <c r="S74" s="21">
        <f t="shared" si="26"/>
        <v>9.4935297966003418E-5</v>
      </c>
      <c r="T74" s="21">
        <f t="shared" si="27"/>
        <v>9.4935297966003418E-5</v>
      </c>
      <c r="U74" s="21">
        <f t="shared" si="28"/>
        <v>9.4935297966003418E-5</v>
      </c>
      <c r="W74" s="25"/>
      <c r="Y74" s="23">
        <f t="shared" si="29"/>
        <v>0</v>
      </c>
      <c r="Z74" s="24" t="str">
        <f t="shared" si="30"/>
        <v xml:space="preserve"> </v>
      </c>
      <c r="AA74" s="25" t="s">
        <v>44</v>
      </c>
      <c r="AB74" s="22">
        <f t="shared" si="31"/>
        <v>0</v>
      </c>
      <c r="AC74" s="22">
        <f t="shared" si="32"/>
        <v>0</v>
      </c>
      <c r="AD74" s="22">
        <f t="shared" si="33"/>
        <v>0</v>
      </c>
      <c r="AF74" s="22">
        <f t="shared" si="34"/>
        <v>0</v>
      </c>
      <c r="AG74" s="22">
        <f t="shared" si="35"/>
        <v>1</v>
      </c>
      <c r="AH74" s="22">
        <f t="shared" si="36"/>
        <v>0</v>
      </c>
    </row>
    <row r="75" spans="1:34" s="22" customFormat="1" x14ac:dyDescent="0.25">
      <c r="A75" s="11">
        <v>173</v>
      </c>
      <c r="B75" s="12">
        <v>373</v>
      </c>
      <c r="C75" s="13" t="s">
        <v>39</v>
      </c>
      <c r="D75" s="14" t="s">
        <v>154</v>
      </c>
      <c r="E75" s="15">
        <v>355</v>
      </c>
      <c r="F75" s="16" t="s">
        <v>47</v>
      </c>
      <c r="G75" s="16">
        <v>79081</v>
      </c>
      <c r="H75" s="58" t="s">
        <v>158</v>
      </c>
      <c r="I75" s="11">
        <v>555134</v>
      </c>
      <c r="J75" s="17" t="s">
        <v>60</v>
      </c>
      <c r="K75" s="18">
        <v>-119.3</v>
      </c>
      <c r="L75" s="19">
        <v>50.033453270000003</v>
      </c>
      <c r="M75" s="18">
        <v>15.645962409999999</v>
      </c>
      <c r="N75" s="19">
        <v>50.033649250000003</v>
      </c>
      <c r="O75" s="18">
        <v>15.6442356</v>
      </c>
      <c r="P75" s="19">
        <v>50.033240759999998</v>
      </c>
      <c r="Q75" s="20">
        <v>15.64766964</v>
      </c>
      <c r="R75" s="21">
        <f t="shared" si="25"/>
        <v>0.24944660985174072</v>
      </c>
      <c r="S75" s="21">
        <f t="shared" si="26"/>
        <v>0</v>
      </c>
      <c r="T75" s="21">
        <f t="shared" si="27"/>
        <v>0</v>
      </c>
      <c r="U75" s="21">
        <f t="shared" si="28"/>
        <v>0</v>
      </c>
      <c r="W75" s="25"/>
      <c r="Y75" s="23">
        <f t="shared" si="29"/>
        <v>0</v>
      </c>
      <c r="Z75" s="24" t="str">
        <f t="shared" si="30"/>
        <v xml:space="preserve"> </v>
      </c>
      <c r="AA75" s="25" t="s">
        <v>44</v>
      </c>
      <c r="AB75" s="22">
        <f t="shared" si="31"/>
        <v>0</v>
      </c>
      <c r="AC75" s="22">
        <f t="shared" si="32"/>
        <v>0</v>
      </c>
      <c r="AD75" s="22">
        <f t="shared" si="33"/>
        <v>0</v>
      </c>
      <c r="AF75" s="22">
        <f t="shared" si="34"/>
        <v>0</v>
      </c>
      <c r="AG75" s="22">
        <f t="shared" si="35"/>
        <v>1</v>
      </c>
      <c r="AH75" s="22">
        <f t="shared" si="36"/>
        <v>0</v>
      </c>
    </row>
    <row r="76" spans="1:34" s="22" customFormat="1" x14ac:dyDescent="0.25">
      <c r="A76" s="11">
        <v>173</v>
      </c>
      <c r="B76" s="12">
        <v>373</v>
      </c>
      <c r="C76" s="13" t="s">
        <v>39</v>
      </c>
      <c r="D76" s="14" t="s">
        <v>154</v>
      </c>
      <c r="E76" s="15">
        <v>356</v>
      </c>
      <c r="F76" s="16" t="s">
        <v>47</v>
      </c>
      <c r="G76" s="16">
        <v>79081</v>
      </c>
      <c r="H76" s="58" t="s">
        <v>158</v>
      </c>
      <c r="I76" s="11">
        <v>555134</v>
      </c>
      <c r="J76" s="17" t="s">
        <v>60</v>
      </c>
      <c r="K76" s="18">
        <v>-120.9</v>
      </c>
      <c r="L76" s="19">
        <v>50.033023960000001</v>
      </c>
      <c r="M76" s="18">
        <v>15.649382729999999</v>
      </c>
      <c r="N76" s="19">
        <v>50.033240759999998</v>
      </c>
      <c r="O76" s="18">
        <v>15.64766964</v>
      </c>
      <c r="P76" s="19">
        <v>50.032807169999998</v>
      </c>
      <c r="Q76" s="20">
        <v>15.65109468</v>
      </c>
      <c r="R76" s="21">
        <f t="shared" si="25"/>
        <v>0.24934124819270775</v>
      </c>
      <c r="S76" s="21">
        <f t="shared" si="26"/>
        <v>0</v>
      </c>
      <c r="T76" s="21">
        <f t="shared" si="27"/>
        <v>0</v>
      </c>
      <c r="U76" s="21">
        <f t="shared" si="28"/>
        <v>0</v>
      </c>
      <c r="W76" s="25"/>
      <c r="Y76" s="23">
        <f t="shared" si="29"/>
        <v>0</v>
      </c>
      <c r="Z76" s="24" t="str">
        <f t="shared" si="30"/>
        <v xml:space="preserve"> </v>
      </c>
      <c r="AA76" s="25" t="s">
        <v>44</v>
      </c>
      <c r="AB76" s="22">
        <f t="shared" si="31"/>
        <v>0</v>
      </c>
      <c r="AC76" s="22">
        <f t="shared" si="32"/>
        <v>0</v>
      </c>
      <c r="AD76" s="22">
        <f t="shared" si="33"/>
        <v>0</v>
      </c>
      <c r="AF76" s="22">
        <f t="shared" si="34"/>
        <v>0</v>
      </c>
      <c r="AG76" s="22">
        <f t="shared" si="35"/>
        <v>1</v>
      </c>
      <c r="AH76" s="22">
        <f t="shared" si="36"/>
        <v>0</v>
      </c>
    </row>
    <row r="77" spans="1:34" s="22" customFormat="1" x14ac:dyDescent="0.25">
      <c r="A77" s="11">
        <v>173</v>
      </c>
      <c r="B77" s="12">
        <v>373</v>
      </c>
      <c r="C77" s="13" t="s">
        <v>39</v>
      </c>
      <c r="D77" s="14" t="s">
        <v>154</v>
      </c>
      <c r="E77" s="15">
        <v>357</v>
      </c>
      <c r="F77" s="16" t="s">
        <v>47</v>
      </c>
      <c r="G77" s="16">
        <v>79081</v>
      </c>
      <c r="H77" s="58" t="s">
        <v>158</v>
      </c>
      <c r="I77" s="11">
        <v>555134</v>
      </c>
      <c r="J77" s="17" t="s">
        <v>60</v>
      </c>
      <c r="K77" s="18">
        <v>-119.5</v>
      </c>
      <c r="L77" s="19">
        <v>50.032590319999997</v>
      </c>
      <c r="M77" s="18">
        <v>15.65280738</v>
      </c>
      <c r="N77" s="19">
        <v>50.032807169999998</v>
      </c>
      <c r="O77" s="18">
        <v>15.65109468</v>
      </c>
      <c r="P77" s="19">
        <v>50.032373470000003</v>
      </c>
      <c r="Q77" s="20">
        <v>15.65451972</v>
      </c>
      <c r="R77" s="21">
        <f t="shared" si="25"/>
        <v>0.24934578448485012</v>
      </c>
      <c r="S77" s="21">
        <f t="shared" si="26"/>
        <v>0</v>
      </c>
      <c r="T77" s="21">
        <f t="shared" si="27"/>
        <v>0</v>
      </c>
      <c r="U77" s="21">
        <f t="shared" si="28"/>
        <v>0</v>
      </c>
      <c r="W77" s="25"/>
      <c r="Y77" s="23">
        <f t="shared" si="29"/>
        <v>0</v>
      </c>
      <c r="Z77" s="24" t="str">
        <f t="shared" si="30"/>
        <v xml:space="preserve"> </v>
      </c>
      <c r="AA77" s="25" t="s">
        <v>44</v>
      </c>
      <c r="AB77" s="22">
        <f t="shared" si="31"/>
        <v>0</v>
      </c>
      <c r="AC77" s="22">
        <f t="shared" si="32"/>
        <v>0</v>
      </c>
      <c r="AD77" s="22">
        <f t="shared" si="33"/>
        <v>0</v>
      </c>
      <c r="AF77" s="22">
        <f t="shared" si="34"/>
        <v>0</v>
      </c>
      <c r="AG77" s="22">
        <f t="shared" si="35"/>
        <v>1</v>
      </c>
      <c r="AH77" s="22">
        <f t="shared" si="36"/>
        <v>0</v>
      </c>
    </row>
    <row r="78" spans="1:34" s="22" customFormat="1" x14ac:dyDescent="0.25">
      <c r="A78" s="11">
        <v>173</v>
      </c>
      <c r="B78" s="12">
        <v>373</v>
      </c>
      <c r="C78" s="13" t="s">
        <v>39</v>
      </c>
      <c r="D78" s="14" t="s">
        <v>154</v>
      </c>
      <c r="E78" s="15">
        <v>358</v>
      </c>
      <c r="F78" s="16" t="s">
        <v>47</v>
      </c>
      <c r="G78" s="16">
        <v>79081</v>
      </c>
      <c r="H78" s="58" t="s">
        <v>158</v>
      </c>
      <c r="I78" s="11">
        <v>555134</v>
      </c>
      <c r="J78" s="17" t="s">
        <v>60</v>
      </c>
      <c r="K78" s="18">
        <v>-116.5</v>
      </c>
      <c r="L78" s="19">
        <v>50.032156329999999</v>
      </c>
      <c r="M78" s="18">
        <v>15.656233220000001</v>
      </c>
      <c r="N78" s="19">
        <v>50.032373470000003</v>
      </c>
      <c r="O78" s="18">
        <v>15.65451972</v>
      </c>
      <c r="P78" s="19">
        <v>50.031939299999998</v>
      </c>
      <c r="Q78" s="20">
        <v>15.65794584</v>
      </c>
      <c r="R78" s="21">
        <f t="shared" si="25"/>
        <v>0.24943374694795084</v>
      </c>
      <c r="S78" s="21" t="e">
        <f>IF(ISBLANK(#REF!),"",ACOS(COS(RADIANS(90-#REF!))*COS(RADIANS(90-P78))+SIN(RADIANS(90-#REF!)) *SIN(RADIANS(90-P78))*COS(RADIANS(#REF!-Q78)))*6371)</f>
        <v>#REF!</v>
      </c>
      <c r="T78" s="21">
        <f t="shared" si="27"/>
        <v>0</v>
      </c>
      <c r="U78" s="21">
        <f t="shared" si="28"/>
        <v>0</v>
      </c>
      <c r="W78" s="25"/>
      <c r="Y78" s="23">
        <f t="shared" si="29"/>
        <v>0</v>
      </c>
      <c r="Z78" s="24" t="str">
        <f t="shared" si="30"/>
        <v xml:space="preserve"> </v>
      </c>
      <c r="AA78" s="25" t="s">
        <v>44</v>
      </c>
      <c r="AB78" s="22">
        <f t="shared" si="31"/>
        <v>0</v>
      </c>
      <c r="AC78" s="22">
        <f t="shared" si="32"/>
        <v>0</v>
      </c>
      <c r="AD78" s="22">
        <f t="shared" si="33"/>
        <v>0</v>
      </c>
      <c r="AF78" s="22">
        <f t="shared" si="34"/>
        <v>0</v>
      </c>
      <c r="AG78" s="22">
        <f t="shared" si="35"/>
        <v>1</v>
      </c>
      <c r="AH78" s="22">
        <f t="shared" si="36"/>
        <v>0</v>
      </c>
    </row>
    <row r="79" spans="1:34" s="22" customFormat="1" x14ac:dyDescent="0.25">
      <c r="A79" s="11"/>
      <c r="B79" s="12"/>
      <c r="C79" s="13"/>
      <c r="D79" s="14"/>
      <c r="E79" s="15"/>
      <c r="F79" s="16"/>
      <c r="G79" s="16"/>
      <c r="H79" s="17"/>
      <c r="I79" s="16"/>
      <c r="J79" s="17"/>
      <c r="K79" s="18"/>
      <c r="L79" s="19"/>
      <c r="M79" s="18"/>
      <c r="N79" s="19"/>
      <c r="O79" s="18"/>
      <c r="P79" s="19"/>
      <c r="Q79" s="20"/>
      <c r="R79" s="53" t="str">
        <f t="shared" si="13"/>
        <v/>
      </c>
      <c r="S79" s="21">
        <f t="shared" si="14"/>
        <v>5763.1038988671362</v>
      </c>
      <c r="T79" s="21">
        <f t="shared" si="15"/>
        <v>5763.1038988671362</v>
      </c>
      <c r="U79" s="21" t="str">
        <f t="shared" si="16"/>
        <v/>
      </c>
      <c r="Y79" s="23">
        <f t="shared" si="17"/>
        <v>0</v>
      </c>
      <c r="Z79" s="24" t="str">
        <f t="shared" si="18"/>
        <v xml:space="preserve"> </v>
      </c>
      <c r="AA79" s="25"/>
      <c r="AB79" s="22">
        <f t="shared" si="19"/>
        <v>0</v>
      </c>
      <c r="AC79" s="22">
        <f t="shared" si="20"/>
        <v>0</v>
      </c>
      <c r="AD79" s="22">
        <f t="shared" si="21"/>
        <v>0</v>
      </c>
      <c r="AF79" s="22">
        <f t="shared" si="22"/>
        <v>0</v>
      </c>
      <c r="AG79" s="22">
        <f t="shared" si="23"/>
        <v>0</v>
      </c>
      <c r="AH79" s="22">
        <f t="shared" si="24"/>
        <v>0</v>
      </c>
    </row>
    <row r="80" spans="1:34" s="22" customFormat="1" x14ac:dyDescent="0.25">
      <c r="A80" s="11">
        <v>174</v>
      </c>
      <c r="B80" s="12">
        <v>374</v>
      </c>
      <c r="C80" s="13" t="s">
        <v>39</v>
      </c>
      <c r="D80" s="14" t="s">
        <v>154</v>
      </c>
      <c r="E80" s="15">
        <v>366</v>
      </c>
      <c r="F80" s="16" t="s">
        <v>47</v>
      </c>
      <c r="G80" s="16">
        <v>171735</v>
      </c>
      <c r="H80" s="17" t="s">
        <v>159</v>
      </c>
      <c r="I80" s="16">
        <v>575399</v>
      </c>
      <c r="J80" s="17" t="s">
        <v>160</v>
      </c>
      <c r="K80" s="18">
        <v>-118.3</v>
      </c>
      <c r="L80" s="19">
        <v>49.993093100000003</v>
      </c>
      <c r="M80" s="18">
        <v>15.988213249999999</v>
      </c>
      <c r="N80" s="19">
        <v>49.993454100000001</v>
      </c>
      <c r="O80" s="18">
        <v>15.98656248</v>
      </c>
      <c r="P80" s="19">
        <v>49.992731669999998</v>
      </c>
      <c r="Q80" s="20">
        <v>15.989865119999999</v>
      </c>
      <c r="R80" s="53">
        <f t="shared" si="13"/>
        <v>0.24938143940395063</v>
      </c>
      <c r="S80" s="21">
        <f t="shared" si="14"/>
        <v>0</v>
      </c>
      <c r="T80" s="21">
        <f t="shared" si="15"/>
        <v>0</v>
      </c>
      <c r="U80" s="21">
        <f t="shared" si="16"/>
        <v>0</v>
      </c>
      <c r="W80" s="23">
        <f>SUM(R80:R86)</f>
        <v>1.7454303510350271</v>
      </c>
      <c r="X80" s="23">
        <f>SUM(U80:U85)</f>
        <v>2.9562838271876082</v>
      </c>
      <c r="Y80" s="23">
        <f t="shared" si="17"/>
        <v>4.7017141782226357</v>
      </c>
      <c r="Z80" s="24" t="str">
        <f t="shared" si="18"/>
        <v>!!!!!!</v>
      </c>
      <c r="AA80" s="25" t="s">
        <v>44</v>
      </c>
      <c r="AB80" s="22">
        <f t="shared" si="19"/>
        <v>1</v>
      </c>
      <c r="AC80" s="22">
        <f t="shared" si="20"/>
        <v>1</v>
      </c>
      <c r="AD80" s="22">
        <f t="shared" si="21"/>
        <v>0</v>
      </c>
      <c r="AF80" s="22">
        <f t="shared" si="22"/>
        <v>0</v>
      </c>
      <c r="AG80" s="22">
        <f t="shared" si="23"/>
        <v>1</v>
      </c>
      <c r="AH80" s="22">
        <f t="shared" si="24"/>
        <v>0</v>
      </c>
    </row>
    <row r="81" spans="1:34" s="22" customFormat="1" x14ac:dyDescent="0.25">
      <c r="A81" s="11">
        <v>174</v>
      </c>
      <c r="B81" s="12">
        <v>374</v>
      </c>
      <c r="C81" s="13" t="s">
        <v>39</v>
      </c>
      <c r="D81" s="14" t="s">
        <v>154</v>
      </c>
      <c r="E81" s="15">
        <v>367</v>
      </c>
      <c r="F81" s="16" t="s">
        <v>47</v>
      </c>
      <c r="G81" s="16">
        <v>171735</v>
      </c>
      <c r="H81" s="17" t="s">
        <v>159</v>
      </c>
      <c r="I81" s="16">
        <v>575399</v>
      </c>
      <c r="J81" s="17" t="s">
        <v>160</v>
      </c>
      <c r="K81" s="18">
        <v>-119.1</v>
      </c>
      <c r="L81" s="19">
        <v>49.99237059</v>
      </c>
      <c r="M81" s="18">
        <v>15.991516069999999</v>
      </c>
      <c r="N81" s="19">
        <v>49.992731669999998</v>
      </c>
      <c r="O81" s="18">
        <v>15.989865119999999</v>
      </c>
      <c r="P81" s="19">
        <v>49.992009230000001</v>
      </c>
      <c r="Q81" s="20">
        <v>15.99316776</v>
      </c>
      <c r="R81" s="53">
        <f t="shared" si="13"/>
        <v>0.24938514375257825</v>
      </c>
      <c r="S81" s="21">
        <f t="shared" si="14"/>
        <v>2.9562838271876082</v>
      </c>
      <c r="T81" s="21">
        <f t="shared" si="15"/>
        <v>2.9562838271876082</v>
      </c>
      <c r="U81" s="21">
        <f t="shared" si="16"/>
        <v>2.9562838271876082</v>
      </c>
      <c r="Y81" s="23">
        <f t="shared" si="17"/>
        <v>0</v>
      </c>
      <c r="Z81" s="24" t="str">
        <f t="shared" si="18"/>
        <v xml:space="preserve"> </v>
      </c>
      <c r="AA81" s="25" t="s">
        <v>44</v>
      </c>
      <c r="AB81" s="22">
        <f t="shared" si="19"/>
        <v>0</v>
      </c>
      <c r="AC81" s="22">
        <f t="shared" si="20"/>
        <v>0</v>
      </c>
      <c r="AD81" s="22">
        <f t="shared" si="21"/>
        <v>0</v>
      </c>
      <c r="AF81" s="22">
        <f t="shared" si="22"/>
        <v>0</v>
      </c>
      <c r="AG81" s="22">
        <f t="shared" si="23"/>
        <v>1</v>
      </c>
      <c r="AH81" s="22">
        <f t="shared" si="24"/>
        <v>0</v>
      </c>
    </row>
    <row r="82" spans="1:34" s="22" customFormat="1" x14ac:dyDescent="0.25">
      <c r="A82" s="11">
        <v>174</v>
      </c>
      <c r="B82" s="12">
        <v>374</v>
      </c>
      <c r="C82" s="13" t="s">
        <v>39</v>
      </c>
      <c r="D82" s="14" t="s">
        <v>154</v>
      </c>
      <c r="E82" s="15">
        <v>368</v>
      </c>
      <c r="F82" s="16" t="s">
        <v>47</v>
      </c>
      <c r="G82" s="16">
        <v>168998</v>
      </c>
      <c r="H82" s="17" t="s">
        <v>161</v>
      </c>
      <c r="I82" s="16">
        <v>575828</v>
      </c>
      <c r="J82" s="17" t="s">
        <v>162</v>
      </c>
      <c r="K82" s="18">
        <v>-116.6</v>
      </c>
      <c r="L82" s="19">
        <v>49.986908710000002</v>
      </c>
      <c r="M82" s="18">
        <v>16.035412789999999</v>
      </c>
      <c r="N82" s="19">
        <v>49.986721299999999</v>
      </c>
      <c r="O82" s="18">
        <v>16.033693679999999</v>
      </c>
      <c r="P82" s="19">
        <v>49.987097429999999</v>
      </c>
      <c r="Q82" s="20">
        <v>16.037131680000002</v>
      </c>
      <c r="R82" s="53">
        <f t="shared" si="13"/>
        <v>0.24932987998850842</v>
      </c>
      <c r="S82" s="21">
        <f t="shared" si="14"/>
        <v>0</v>
      </c>
      <c r="T82" s="21">
        <f t="shared" si="15"/>
        <v>0</v>
      </c>
      <c r="U82" s="21">
        <f t="shared" si="16"/>
        <v>0</v>
      </c>
      <c r="Y82" s="23">
        <f t="shared" si="17"/>
        <v>0</v>
      </c>
      <c r="Z82" s="24" t="str">
        <f t="shared" si="18"/>
        <v xml:space="preserve"> </v>
      </c>
      <c r="AA82" s="25" t="s">
        <v>44</v>
      </c>
      <c r="AB82" s="22">
        <f t="shared" si="19"/>
        <v>0</v>
      </c>
      <c r="AC82" s="22">
        <f t="shared" si="20"/>
        <v>0</v>
      </c>
      <c r="AD82" s="22">
        <f t="shared" si="21"/>
        <v>0</v>
      </c>
      <c r="AF82" s="22">
        <f t="shared" si="22"/>
        <v>0</v>
      </c>
      <c r="AG82" s="22">
        <f t="shared" si="23"/>
        <v>1</v>
      </c>
      <c r="AH82" s="22">
        <f t="shared" si="24"/>
        <v>0</v>
      </c>
    </row>
    <row r="83" spans="1:34" s="22" customFormat="1" x14ac:dyDescent="0.25">
      <c r="A83" s="11">
        <v>174</v>
      </c>
      <c r="B83" s="12">
        <v>374</v>
      </c>
      <c r="C83" s="13" t="s">
        <v>39</v>
      </c>
      <c r="D83" s="14" t="s">
        <v>154</v>
      </c>
      <c r="E83" s="15">
        <v>369</v>
      </c>
      <c r="F83" s="16" t="s">
        <v>47</v>
      </c>
      <c r="G83" s="16">
        <v>168998</v>
      </c>
      <c r="H83" s="17" t="s">
        <v>161</v>
      </c>
      <c r="I83" s="16">
        <v>575828</v>
      </c>
      <c r="J83" s="17" t="s">
        <v>162</v>
      </c>
      <c r="K83" s="18">
        <v>-117.6</v>
      </c>
      <c r="L83" s="19">
        <v>49.987286230000002</v>
      </c>
      <c r="M83" s="18">
        <v>16.03885111</v>
      </c>
      <c r="N83" s="19">
        <v>49.987097429999999</v>
      </c>
      <c r="O83" s="18">
        <v>16.037131680000002</v>
      </c>
      <c r="P83" s="19">
        <v>49.987474839999997</v>
      </c>
      <c r="Q83" s="20">
        <v>16.040569319999999</v>
      </c>
      <c r="R83" s="53">
        <f t="shared" si="13"/>
        <v>0.24932655437461415</v>
      </c>
      <c r="S83" s="21">
        <f t="shared" si="14"/>
        <v>0</v>
      </c>
      <c r="T83" s="21">
        <f t="shared" si="15"/>
        <v>0</v>
      </c>
      <c r="U83" s="21">
        <f t="shared" si="16"/>
        <v>0</v>
      </c>
      <c r="Y83" s="23">
        <f t="shared" si="17"/>
        <v>0</v>
      </c>
      <c r="Z83" s="24" t="str">
        <f t="shared" si="18"/>
        <v xml:space="preserve"> </v>
      </c>
      <c r="AA83" s="25" t="s">
        <v>44</v>
      </c>
      <c r="AB83" s="22">
        <f t="shared" si="19"/>
        <v>0</v>
      </c>
      <c r="AC83" s="22">
        <f t="shared" si="20"/>
        <v>0</v>
      </c>
      <c r="AD83" s="22">
        <f t="shared" si="21"/>
        <v>0</v>
      </c>
      <c r="AF83" s="22">
        <f t="shared" si="22"/>
        <v>0</v>
      </c>
      <c r="AG83" s="22">
        <f t="shared" si="23"/>
        <v>1</v>
      </c>
      <c r="AH83" s="22">
        <f t="shared" si="24"/>
        <v>0</v>
      </c>
    </row>
    <row r="84" spans="1:34" s="22" customFormat="1" x14ac:dyDescent="0.25">
      <c r="A84" s="11">
        <v>174</v>
      </c>
      <c r="B84" s="12">
        <v>374</v>
      </c>
      <c r="C84" s="13" t="s">
        <v>39</v>
      </c>
      <c r="D84" s="14" t="s">
        <v>154</v>
      </c>
      <c r="E84" s="15">
        <v>370</v>
      </c>
      <c r="F84" s="16" t="s">
        <v>47</v>
      </c>
      <c r="G84" s="16">
        <v>168998</v>
      </c>
      <c r="H84" s="17" t="s">
        <v>161</v>
      </c>
      <c r="I84" s="16">
        <v>575828</v>
      </c>
      <c r="J84" s="17" t="s">
        <v>162</v>
      </c>
      <c r="K84" s="18">
        <v>-117.9</v>
      </c>
      <c r="L84" s="19">
        <v>49.987663529999999</v>
      </c>
      <c r="M84" s="18">
        <v>16.042288339999999</v>
      </c>
      <c r="N84" s="19">
        <v>49.987474839999997</v>
      </c>
      <c r="O84" s="18">
        <v>16.040569319999999</v>
      </c>
      <c r="P84" s="19">
        <v>49.987852119999999</v>
      </c>
      <c r="Q84" s="20">
        <v>16.044006960000001</v>
      </c>
      <c r="R84" s="53">
        <f t="shared" si="13"/>
        <v>0.24932221655025733</v>
      </c>
      <c r="S84" s="21">
        <f t="shared" si="14"/>
        <v>0</v>
      </c>
      <c r="T84" s="21">
        <f t="shared" si="15"/>
        <v>0</v>
      </c>
      <c r="U84" s="21">
        <f t="shared" si="16"/>
        <v>0</v>
      </c>
      <c r="Y84" s="23">
        <f t="shared" si="17"/>
        <v>0</v>
      </c>
      <c r="Z84" s="24" t="str">
        <f t="shared" si="18"/>
        <v xml:space="preserve"> </v>
      </c>
      <c r="AA84" s="25" t="s">
        <v>44</v>
      </c>
      <c r="AB84" s="22">
        <f t="shared" si="19"/>
        <v>0</v>
      </c>
      <c r="AC84" s="22">
        <f t="shared" si="20"/>
        <v>0</v>
      </c>
      <c r="AD84" s="22">
        <f t="shared" si="21"/>
        <v>0</v>
      </c>
      <c r="AF84" s="22">
        <f t="shared" si="22"/>
        <v>0</v>
      </c>
      <c r="AG84" s="22">
        <f t="shared" si="23"/>
        <v>1</v>
      </c>
      <c r="AH84" s="22">
        <f t="shared" si="24"/>
        <v>0</v>
      </c>
    </row>
    <row r="85" spans="1:34" s="22" customFormat="1" x14ac:dyDescent="0.25">
      <c r="A85" s="11">
        <v>174</v>
      </c>
      <c r="B85" s="12">
        <v>374</v>
      </c>
      <c r="C85" s="13" t="s">
        <v>39</v>
      </c>
      <c r="D85" s="14" t="s">
        <v>154</v>
      </c>
      <c r="E85" s="15">
        <v>371</v>
      </c>
      <c r="F85" s="16" t="s">
        <v>47</v>
      </c>
      <c r="G85" s="16">
        <v>168998</v>
      </c>
      <c r="H85" s="17" t="s">
        <v>161</v>
      </c>
      <c r="I85" s="16">
        <v>575828</v>
      </c>
      <c r="J85" s="17" t="s">
        <v>162</v>
      </c>
      <c r="K85" s="18">
        <v>-117.6</v>
      </c>
      <c r="L85" s="19">
        <v>49.988040810000001</v>
      </c>
      <c r="M85" s="18">
        <v>16.045726370000001</v>
      </c>
      <c r="N85" s="19">
        <v>49.987852119999999</v>
      </c>
      <c r="O85" s="18">
        <v>16.044006960000001</v>
      </c>
      <c r="P85" s="19">
        <v>49.98822929</v>
      </c>
      <c r="Q85" s="20">
        <v>16.04744496</v>
      </c>
      <c r="R85" s="53">
        <f t="shared" si="13"/>
        <v>0.24934359767669023</v>
      </c>
      <c r="S85" s="21">
        <f t="shared" si="14"/>
        <v>0</v>
      </c>
      <c r="T85" s="21">
        <f t="shared" si="15"/>
        <v>0</v>
      </c>
      <c r="U85" s="21">
        <f t="shared" si="16"/>
        <v>0</v>
      </c>
      <c r="Y85" s="23">
        <f t="shared" si="17"/>
        <v>0</v>
      </c>
      <c r="Z85" s="24" t="str">
        <f t="shared" si="18"/>
        <v xml:space="preserve"> </v>
      </c>
      <c r="AA85" s="25" t="s">
        <v>44</v>
      </c>
      <c r="AB85" s="22">
        <f t="shared" si="19"/>
        <v>0</v>
      </c>
      <c r="AC85" s="22">
        <f t="shared" si="20"/>
        <v>0</v>
      </c>
      <c r="AD85" s="22">
        <f t="shared" si="21"/>
        <v>0</v>
      </c>
      <c r="AF85" s="22">
        <f t="shared" si="22"/>
        <v>0</v>
      </c>
      <c r="AG85" s="22">
        <f t="shared" si="23"/>
        <v>1</v>
      </c>
      <c r="AH85" s="22">
        <f t="shared" si="24"/>
        <v>0</v>
      </c>
    </row>
    <row r="86" spans="1:34" s="22" customFormat="1" x14ac:dyDescent="0.25">
      <c r="A86" s="11">
        <v>174</v>
      </c>
      <c r="B86" s="12">
        <v>374</v>
      </c>
      <c r="C86" s="13" t="s">
        <v>39</v>
      </c>
      <c r="D86" s="14" t="s">
        <v>154</v>
      </c>
      <c r="E86" s="15">
        <v>372</v>
      </c>
      <c r="F86" s="16" t="s">
        <v>47</v>
      </c>
      <c r="G86" s="16">
        <v>168998</v>
      </c>
      <c r="H86" s="17" t="s">
        <v>161</v>
      </c>
      <c r="I86" s="16">
        <v>575828</v>
      </c>
      <c r="J86" s="17" t="s">
        <v>162</v>
      </c>
      <c r="K86" s="18">
        <v>-118.7</v>
      </c>
      <c r="L86" s="19">
        <v>49.98841797</v>
      </c>
      <c r="M86" s="18">
        <v>16.04916455</v>
      </c>
      <c r="N86" s="19">
        <v>49.98822929</v>
      </c>
      <c r="O86" s="18">
        <v>16.04744496</v>
      </c>
      <c r="P86" s="19">
        <v>49.988606449999999</v>
      </c>
      <c r="Q86" s="20">
        <v>16.050882959999999</v>
      </c>
      <c r="R86" s="53">
        <f t="shared" si="13"/>
        <v>0.24934151928842807</v>
      </c>
      <c r="S86" s="21" t="e">
        <f>IF(ISBLANK(#REF!),"",ACOS(COS(RADIANS(90-#REF!))*COS(RADIANS(90-P86))+SIN(RADIANS(90-#REF!)) *SIN(RADIANS(90-P86))*COS(RADIANS(#REF!-Q86)))*6371)</f>
        <v>#REF!</v>
      </c>
      <c r="T86" s="21">
        <f t="shared" si="15"/>
        <v>0</v>
      </c>
      <c r="U86" s="21">
        <f t="shared" si="16"/>
        <v>0</v>
      </c>
      <c r="Y86" s="23">
        <f t="shared" si="17"/>
        <v>0</v>
      </c>
      <c r="Z86" s="24" t="str">
        <f t="shared" si="18"/>
        <v xml:space="preserve"> </v>
      </c>
      <c r="AA86" s="25" t="s">
        <v>44</v>
      </c>
      <c r="AB86" s="22">
        <f t="shared" si="19"/>
        <v>0</v>
      </c>
      <c r="AC86" s="22">
        <f t="shared" si="20"/>
        <v>0</v>
      </c>
      <c r="AD86" s="22">
        <f t="shared" si="21"/>
        <v>0</v>
      </c>
      <c r="AF86" s="22">
        <f t="shared" si="22"/>
        <v>0</v>
      </c>
      <c r="AG86" s="22">
        <f t="shared" si="23"/>
        <v>1</v>
      </c>
      <c r="AH86" s="22">
        <f t="shared" si="24"/>
        <v>0</v>
      </c>
    </row>
    <row r="87" spans="1:34" s="22" customFormat="1" x14ac:dyDescent="0.25">
      <c r="A87" s="11"/>
      <c r="B87" s="12"/>
      <c r="C87" s="13"/>
      <c r="D87" s="14"/>
      <c r="E87" s="15"/>
      <c r="F87" s="16"/>
      <c r="G87" s="16"/>
      <c r="H87" s="17"/>
      <c r="I87" s="16"/>
      <c r="J87" s="17"/>
      <c r="K87" s="18"/>
      <c r="L87" s="19"/>
      <c r="M87" s="18"/>
      <c r="N87" s="19"/>
      <c r="O87" s="18"/>
      <c r="P87" s="19"/>
      <c r="Q87" s="20"/>
      <c r="R87" s="53"/>
      <c r="S87" s="21"/>
      <c r="T87" s="21"/>
      <c r="U87" s="21"/>
      <c r="Y87" s="23"/>
      <c r="Z87" s="24"/>
      <c r="AA87" s="25"/>
    </row>
    <row r="88" spans="1:34" s="22" customFormat="1" ht="15.75" thickBot="1" x14ac:dyDescent="0.3">
      <c r="A88" s="39">
        <v>182</v>
      </c>
      <c r="B88" s="40">
        <v>382</v>
      </c>
      <c r="C88" s="41" t="s">
        <v>39</v>
      </c>
      <c r="D88" s="42" t="s">
        <v>154</v>
      </c>
      <c r="E88" s="43">
        <v>322</v>
      </c>
      <c r="F88" s="44" t="s">
        <v>47</v>
      </c>
      <c r="G88" s="44">
        <v>178039</v>
      </c>
      <c r="H88" s="45" t="s">
        <v>168</v>
      </c>
      <c r="I88" s="44">
        <v>533831</v>
      </c>
      <c r="J88" s="45" t="s">
        <v>168</v>
      </c>
      <c r="K88" s="46">
        <v>-114.1</v>
      </c>
      <c r="L88" s="47">
        <v>50.066866920000002</v>
      </c>
      <c r="M88" s="46">
        <v>15.1280359</v>
      </c>
      <c r="N88" s="47">
        <v>50.06722603</v>
      </c>
      <c r="O88" s="46">
        <v>15.126428519999999</v>
      </c>
      <c r="P88" s="47">
        <v>50.066471079999999</v>
      </c>
      <c r="Q88" s="48">
        <v>15.129718560000001</v>
      </c>
      <c r="R88" s="55">
        <f t="shared" si="13"/>
        <v>0.24938127677198207</v>
      </c>
      <c r="S88" s="21" t="str">
        <f t="shared" si="14"/>
        <v/>
      </c>
      <c r="T88" s="21" t="str">
        <f t="shared" si="15"/>
        <v/>
      </c>
      <c r="U88" s="21" t="str">
        <f>(IF(R88="","",S88))</f>
        <v/>
      </c>
      <c r="W88" s="23">
        <f>+R88</f>
        <v>0.24938127677198207</v>
      </c>
      <c r="X88" s="22">
        <v>0</v>
      </c>
      <c r="Y88" s="23">
        <f t="shared" si="17"/>
        <v>0.24938127677198207</v>
      </c>
      <c r="Z88" s="24" t="str">
        <f t="shared" si="18"/>
        <v xml:space="preserve"> </v>
      </c>
      <c r="AA88" s="49" t="s">
        <v>44</v>
      </c>
      <c r="AB88" s="22">
        <f t="shared" si="19"/>
        <v>1</v>
      </c>
      <c r="AC88" s="22">
        <f t="shared" si="20"/>
        <v>1</v>
      </c>
      <c r="AD88" s="22">
        <f t="shared" si="21"/>
        <v>0</v>
      </c>
      <c r="AF88" s="22">
        <f t="shared" si="22"/>
        <v>0</v>
      </c>
      <c r="AG88" s="22">
        <f t="shared" si="23"/>
        <v>1</v>
      </c>
      <c r="AH88" s="22">
        <f t="shared" si="24"/>
        <v>0</v>
      </c>
    </row>
    <row r="89" spans="1:34" s="35" customFormat="1" x14ac:dyDescent="0.25">
      <c r="A89" s="26"/>
      <c r="B89" s="27"/>
      <c r="C89" s="28" t="s">
        <v>39</v>
      </c>
      <c r="D89" s="29"/>
      <c r="E89" s="30"/>
      <c r="F89" s="27"/>
      <c r="G89" s="27"/>
      <c r="H89" s="28"/>
      <c r="I89" s="27"/>
      <c r="J89" s="28"/>
      <c r="K89" s="31"/>
      <c r="L89" s="32"/>
      <c r="M89" s="31"/>
      <c r="N89" s="32"/>
      <c r="O89" s="31"/>
      <c r="P89" s="32"/>
      <c r="Q89" s="33"/>
      <c r="R89" s="34"/>
      <c r="S89" s="34">
        <f>SUM(S6:S14)</f>
        <v>1.0684474669487021</v>
      </c>
      <c r="T89" s="34">
        <f>SUM(T6:T14)</f>
        <v>1.0684474669487021</v>
      </c>
      <c r="U89" s="34"/>
      <c r="Y89" s="36"/>
      <c r="Z89" s="37"/>
      <c r="AA89" s="38"/>
      <c r="AB89" s="35">
        <f>SUBTOTAL(9,AB88:AB88)</f>
        <v>1</v>
      </c>
      <c r="AC89" s="35">
        <f>SUBTOTAL(9,AC88:AC88)</f>
        <v>1</v>
      </c>
      <c r="AD89" s="35">
        <f>SUBTOTAL(9,AD88:AD88)</f>
        <v>0</v>
      </c>
    </row>
    <row r="90" spans="1:34" x14ac:dyDescent="0.25">
      <c r="Q90" s="6" t="s">
        <v>169</v>
      </c>
      <c r="R90" s="50">
        <f>SUM(R6:R89)</f>
        <v>17.595417591854002</v>
      </c>
      <c r="U90" s="50"/>
      <c r="W90" s="50">
        <f>SUM(W6:W89)</f>
        <v>17.595417591853995</v>
      </c>
      <c r="X90" s="50">
        <f>SUM(X6:X89)</f>
        <v>10.766722281765629</v>
      </c>
      <c r="Y90" s="50">
        <f>SUM(Y6:Y89)</f>
        <v>28.362139873619622</v>
      </c>
      <c r="AC90" s="5">
        <f>SUM(AC6:AC89)</f>
        <v>15</v>
      </c>
      <c r="AD90" s="5">
        <f>SUM(AD6:AD89)</f>
        <v>0</v>
      </c>
      <c r="AH90" s="5">
        <f>SUM(AH6:AH89)</f>
        <v>0</v>
      </c>
    </row>
  </sheetData>
  <mergeCells count="25">
    <mergeCell ref="A2:Q2"/>
    <mergeCell ref="L3:M3"/>
    <mergeCell ref="N3:O3"/>
    <mergeCell ref="P3:Q3"/>
    <mergeCell ref="F4:F5"/>
    <mergeCell ref="G4:G5"/>
    <mergeCell ref="H4:H5"/>
    <mergeCell ref="I4:I5"/>
    <mergeCell ref="J4:J5"/>
    <mergeCell ref="L4:L5"/>
    <mergeCell ref="M4:M5"/>
    <mergeCell ref="N4:N5"/>
    <mergeCell ref="O4:O5"/>
    <mergeCell ref="P4:P5"/>
    <mergeCell ref="Q4:Q5"/>
    <mergeCell ref="AC3:AD3"/>
    <mergeCell ref="A4:A5"/>
    <mergeCell ref="B4:B5"/>
    <mergeCell ref="C4:C5"/>
    <mergeCell ref="D4:D5"/>
    <mergeCell ref="E4:E5"/>
    <mergeCell ref="K4:K5"/>
    <mergeCell ref="AB4:AB5"/>
    <mergeCell ref="AC4:AC5"/>
    <mergeCell ref="AD4:AD5"/>
  </mergeCells>
  <pageMargins left="0.7" right="0.7" top="0.78740157499999996" bottom="0.78740157499999996" header="0.3" footer="0.3"/>
  <pageSetup paperSize="8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8730E-17ED-4775-8E18-1037003F10D5}">
  <sheetPr>
    <pageSetUpPr fitToPage="1"/>
  </sheetPr>
  <dimension ref="A2:AH142"/>
  <sheetViews>
    <sheetView topLeftCell="C127" workbookViewId="0">
      <selection activeCell="H4" sqref="H4:H5"/>
    </sheetView>
  </sheetViews>
  <sheetFormatPr defaultColWidth="8.7109375" defaultRowHeight="15" x14ac:dyDescent="0.25"/>
  <cols>
    <col min="1" max="1" width="12.5703125" style="5" customWidth="1"/>
    <col min="2" max="2" width="12.85546875" style="7" customWidth="1"/>
    <col min="3" max="3" width="29.28515625" style="5" bestFit="1" customWidth="1"/>
    <col min="4" max="4" width="26.5703125" style="5" customWidth="1"/>
    <col min="5" max="5" width="6.7109375" style="7" customWidth="1"/>
    <col min="6" max="6" width="9.42578125" style="7" customWidth="1"/>
    <col min="7" max="7" width="8" style="7" customWidth="1"/>
    <col min="8" max="8" width="21.140625" style="5" customWidth="1"/>
    <col min="9" max="9" width="10" style="7" customWidth="1"/>
    <col min="10" max="10" width="7.28515625" style="5" customWidth="1"/>
    <col min="11" max="11" width="7.7109375" style="5" customWidth="1"/>
    <col min="12" max="12" width="15.42578125" style="5" customWidth="1"/>
    <col min="13" max="13" width="15.85546875" style="5" customWidth="1"/>
    <col min="14" max="17" width="15.42578125" style="5" customWidth="1"/>
    <col min="18" max="18" width="12.28515625" style="3" customWidth="1"/>
    <col min="19" max="20" width="17.7109375" style="4" hidden="1" customWidth="1"/>
    <col min="21" max="21" width="13.7109375" style="3" hidden="1" customWidth="1"/>
    <col min="22" max="22" width="4.7109375" style="5" hidden="1" customWidth="1"/>
    <col min="23" max="23" width="11.140625" style="5" customWidth="1"/>
    <col min="24" max="24" width="12.28515625" style="5" hidden="1" customWidth="1"/>
    <col min="25" max="25" width="10.5703125" style="5" hidden="1" customWidth="1"/>
    <col min="26" max="26" width="11.28515625" style="6" hidden="1" customWidth="1"/>
    <col min="27" max="27" width="19.42578125" style="5" customWidth="1"/>
    <col min="28" max="28" width="10.5703125" style="5" hidden="1" customWidth="1"/>
    <col min="29" max="29" width="7.85546875" style="5" hidden="1" customWidth="1"/>
    <col min="30" max="30" width="8.140625" style="5" hidden="1" customWidth="1"/>
    <col min="31" max="35" width="0" style="5" hidden="1" customWidth="1"/>
    <col min="36" max="16384" width="8.7109375" style="5"/>
  </cols>
  <sheetData>
    <row r="2" spans="1:34" ht="30.75" thickBot="1" x14ac:dyDescent="0.3">
      <c r="A2" s="76" t="s">
        <v>171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</row>
    <row r="3" spans="1:34" ht="15.75" thickBot="1" x14ac:dyDescent="0.3">
      <c r="L3" s="77" t="s">
        <v>7</v>
      </c>
      <c r="M3" s="78"/>
      <c r="N3" s="77" t="s">
        <v>8</v>
      </c>
      <c r="O3" s="78"/>
      <c r="P3" s="79" t="s">
        <v>9</v>
      </c>
      <c r="Q3" s="80"/>
      <c r="AC3" s="61" t="s">
        <v>10</v>
      </c>
      <c r="AD3" s="61"/>
    </row>
    <row r="4" spans="1:34" ht="15.75" thickBot="1" x14ac:dyDescent="0.3">
      <c r="A4" s="62" t="s">
        <v>11</v>
      </c>
      <c r="B4" s="64" t="s">
        <v>12</v>
      </c>
      <c r="C4" s="66" t="s">
        <v>13</v>
      </c>
      <c r="D4" s="68" t="s">
        <v>14</v>
      </c>
      <c r="E4" s="70" t="s">
        <v>15</v>
      </c>
      <c r="F4" s="81" t="s">
        <v>16</v>
      </c>
      <c r="G4" s="81" t="s">
        <v>17</v>
      </c>
      <c r="H4" s="81" t="s">
        <v>18</v>
      </c>
      <c r="I4" s="81" t="s">
        <v>19</v>
      </c>
      <c r="J4" s="81" t="s">
        <v>20</v>
      </c>
      <c r="K4" s="72" t="s">
        <v>21</v>
      </c>
      <c r="L4" s="83" t="s">
        <v>22</v>
      </c>
      <c r="M4" s="85" t="s">
        <v>23</v>
      </c>
      <c r="N4" s="83" t="s">
        <v>24</v>
      </c>
      <c r="O4" s="85" t="s">
        <v>25</v>
      </c>
      <c r="P4" s="83" t="s">
        <v>26</v>
      </c>
      <c r="Q4" s="87" t="s">
        <v>27</v>
      </c>
      <c r="AA4" s="56"/>
      <c r="AB4" s="74" t="s">
        <v>28</v>
      </c>
      <c r="AC4" s="74" t="s">
        <v>29</v>
      </c>
      <c r="AD4" s="74" t="s">
        <v>30</v>
      </c>
    </row>
    <row r="5" spans="1:34" s="9" customFormat="1" ht="57.75" customHeight="1" thickBot="1" x14ac:dyDescent="0.3">
      <c r="A5" s="63"/>
      <c r="B5" s="65"/>
      <c r="C5" s="67"/>
      <c r="D5" s="69"/>
      <c r="E5" s="71"/>
      <c r="F5" s="82"/>
      <c r="G5" s="82"/>
      <c r="H5" s="82"/>
      <c r="I5" s="82"/>
      <c r="J5" s="82"/>
      <c r="K5" s="73"/>
      <c r="L5" s="84"/>
      <c r="M5" s="86"/>
      <c r="N5" s="84"/>
      <c r="O5" s="86"/>
      <c r="P5" s="84"/>
      <c r="Q5" s="88"/>
      <c r="R5" s="51" t="s">
        <v>31</v>
      </c>
      <c r="S5" s="8" t="s">
        <v>32</v>
      </c>
      <c r="T5" s="8" t="s">
        <v>33</v>
      </c>
      <c r="U5" s="8" t="s">
        <v>34</v>
      </c>
      <c r="W5" s="51" t="s">
        <v>35</v>
      </c>
      <c r="X5" s="8" t="s">
        <v>36</v>
      </c>
      <c r="Y5" s="8" t="s">
        <v>37</v>
      </c>
      <c r="Z5" s="10"/>
      <c r="AA5" s="57" t="s">
        <v>38</v>
      </c>
      <c r="AB5" s="75"/>
      <c r="AC5" s="74"/>
      <c r="AD5" s="74"/>
    </row>
    <row r="6" spans="1:34" s="22" customFormat="1" ht="15.75" thickTop="1" x14ac:dyDescent="0.25">
      <c r="A6" s="11"/>
      <c r="B6" s="12"/>
      <c r="C6" s="13"/>
      <c r="D6" s="14"/>
      <c r="E6" s="15"/>
      <c r="F6" s="16"/>
      <c r="G6" s="16"/>
      <c r="H6" s="17"/>
      <c r="I6" s="16"/>
      <c r="J6" s="17"/>
      <c r="K6" s="18"/>
      <c r="L6" s="19"/>
      <c r="M6" s="18"/>
      <c r="N6" s="19"/>
      <c r="O6" s="18"/>
      <c r="P6" s="19"/>
      <c r="Q6" s="20"/>
      <c r="R6" s="53" t="str">
        <f t="shared" ref="R6:R8" si="0">IF(ISBLANK(N6),"",ACOS(COS(RADIANS(90-N6))*COS(RADIANS(90-P6))+SIN(RADIANS(90-N6)) *SIN(RADIANS(90-P6))*COS(RADIANS(O6-Q6)))*6371)</f>
        <v/>
      </c>
      <c r="S6" s="21">
        <f t="shared" ref="S6:S52" si="1">IF(ISBLANK(N7),"",ACOS(COS(RADIANS(90-N7))*COS(RADIANS(90-P6))+SIN(RADIANS(90-N7)) *SIN(RADIANS(90-P6))*COS(RADIANS(O7-Q6)))*6371)</f>
        <v>5767.0858495760767</v>
      </c>
      <c r="T6" s="21">
        <f t="shared" ref="T6:T7" si="2">IF(ISERR(S6),0,S6)</f>
        <v>5767.0858495760767</v>
      </c>
      <c r="U6" s="21" t="str">
        <f t="shared" ref="U6:U8" si="3">(IF(R6="","",T6))</f>
        <v/>
      </c>
      <c r="Y6" s="23">
        <f t="shared" ref="Y6:Y8" si="4">+W6+X6</f>
        <v>0</v>
      </c>
      <c r="Z6" s="24" t="str">
        <f t="shared" ref="Z6:Z8" si="5">IF(+Y6&gt;4,"!!!!!!"," ")</f>
        <v xml:space="preserve"> </v>
      </c>
      <c r="AA6" s="25"/>
      <c r="AB6" s="22">
        <f t="shared" ref="AB6:AB8" si="6">IF(Y6=0,0,1)</f>
        <v>0</v>
      </c>
      <c r="AC6" s="22">
        <f t="shared" ref="AC6:AC8" si="7">IF(AA6="Správa Železnic",1*AB6,0)</f>
        <v>0</v>
      </c>
      <c r="AD6" s="22">
        <f t="shared" ref="AD6:AD8" si="8">IF(AA6="Podnikatelské subjekty",1*AB6,0)</f>
        <v>0</v>
      </c>
      <c r="AF6" s="22">
        <f t="shared" ref="AF6:AF8" si="9">IF(C6="Česká Třebová - Brno",1,0)</f>
        <v>0</v>
      </c>
      <c r="AG6" s="22">
        <f t="shared" ref="AG6:AG8" si="10">IF(AA6="Správa Železnic",1,0)</f>
        <v>0</v>
      </c>
      <c r="AH6" s="22">
        <f t="shared" ref="AH6:AH8" si="11">+AF6*AG6*AB6</f>
        <v>0</v>
      </c>
    </row>
    <row r="7" spans="1:34" s="22" customFormat="1" x14ac:dyDescent="0.25">
      <c r="A7" s="11">
        <v>95</v>
      </c>
      <c r="B7" s="12">
        <v>219</v>
      </c>
      <c r="C7" s="13" t="s">
        <v>74</v>
      </c>
      <c r="D7" s="14" t="s">
        <v>75</v>
      </c>
      <c r="E7" s="15">
        <v>531</v>
      </c>
      <c r="F7" s="16" t="s">
        <v>72</v>
      </c>
      <c r="G7" s="16">
        <v>89028</v>
      </c>
      <c r="H7" s="17" t="s">
        <v>75</v>
      </c>
      <c r="I7" s="16">
        <v>580635</v>
      </c>
      <c r="J7" s="17" t="s">
        <v>75</v>
      </c>
      <c r="K7" s="18">
        <v>-114.7</v>
      </c>
      <c r="L7" s="19">
        <v>49.878511039999999</v>
      </c>
      <c r="M7" s="18">
        <v>16.609467429999999</v>
      </c>
      <c r="N7" s="19">
        <v>49.879010829999999</v>
      </c>
      <c r="O7" s="18">
        <v>16.60790952</v>
      </c>
      <c r="P7" s="19">
        <v>49.878011190000002</v>
      </c>
      <c r="Q7" s="20">
        <v>16.611025680000001</v>
      </c>
      <c r="R7" s="53">
        <f t="shared" si="0"/>
        <v>0.24942610476900251</v>
      </c>
      <c r="S7" s="21">
        <f t="shared" si="1"/>
        <v>0</v>
      </c>
      <c r="T7" s="21">
        <f t="shared" si="2"/>
        <v>0</v>
      </c>
      <c r="U7" s="21">
        <f t="shared" si="3"/>
        <v>0</v>
      </c>
      <c r="W7" s="23">
        <f>SUM(R7:R9)</f>
        <v>0.74827607384980599</v>
      </c>
      <c r="X7" s="22">
        <v>0</v>
      </c>
      <c r="Y7" s="23">
        <f t="shared" si="4"/>
        <v>0.74827607384980599</v>
      </c>
      <c r="Z7" s="24" t="str">
        <f t="shared" si="5"/>
        <v xml:space="preserve"> </v>
      </c>
      <c r="AA7" s="25" t="s">
        <v>44</v>
      </c>
      <c r="AB7" s="22">
        <f t="shared" si="6"/>
        <v>1</v>
      </c>
      <c r="AC7" s="22">
        <f t="shared" si="7"/>
        <v>1</v>
      </c>
      <c r="AD7" s="22">
        <f t="shared" si="8"/>
        <v>0</v>
      </c>
      <c r="AF7" s="22">
        <f t="shared" si="9"/>
        <v>0</v>
      </c>
      <c r="AG7" s="22">
        <f t="shared" si="10"/>
        <v>1</v>
      </c>
      <c r="AH7" s="22">
        <f t="shared" si="11"/>
        <v>0</v>
      </c>
    </row>
    <row r="8" spans="1:34" s="22" customFormat="1" x14ac:dyDescent="0.25">
      <c r="A8" s="11">
        <v>95</v>
      </c>
      <c r="B8" s="12">
        <v>219</v>
      </c>
      <c r="C8" s="13" t="s">
        <v>74</v>
      </c>
      <c r="D8" s="14" t="s">
        <v>75</v>
      </c>
      <c r="E8" s="15">
        <v>532</v>
      </c>
      <c r="F8" s="16" t="s">
        <v>72</v>
      </c>
      <c r="G8" s="16">
        <v>89028</v>
      </c>
      <c r="H8" s="17" t="s">
        <v>75</v>
      </c>
      <c r="I8" s="16">
        <v>580635</v>
      </c>
      <c r="J8" s="17" t="s">
        <v>75</v>
      </c>
      <c r="K8" s="18">
        <v>-115.7</v>
      </c>
      <c r="L8" s="19">
        <v>49.87751136</v>
      </c>
      <c r="M8" s="18">
        <v>16.61258376</v>
      </c>
      <c r="N8" s="19">
        <v>49.878011190000002</v>
      </c>
      <c r="O8" s="18">
        <v>16.611025680000001</v>
      </c>
      <c r="P8" s="19">
        <v>49.877011529999997</v>
      </c>
      <c r="Q8" s="20">
        <v>16.614141839999998</v>
      </c>
      <c r="R8" s="53">
        <f t="shared" si="0"/>
        <v>0.24943123571473902</v>
      </c>
      <c r="S8" s="21">
        <f t="shared" si="1"/>
        <v>0</v>
      </c>
      <c r="T8" s="21">
        <f t="shared" ref="T8:T71" si="12">IF(ISERR(S8),0,S8)</f>
        <v>0</v>
      </c>
      <c r="U8" s="21">
        <f t="shared" si="3"/>
        <v>0</v>
      </c>
      <c r="Y8" s="23">
        <f t="shared" si="4"/>
        <v>0</v>
      </c>
      <c r="Z8" s="24" t="str">
        <f t="shared" si="5"/>
        <v xml:space="preserve"> </v>
      </c>
      <c r="AA8" s="25" t="s">
        <v>44</v>
      </c>
      <c r="AB8" s="22">
        <f t="shared" si="6"/>
        <v>0</v>
      </c>
      <c r="AC8" s="22">
        <f t="shared" si="7"/>
        <v>0</v>
      </c>
      <c r="AD8" s="22">
        <f t="shared" si="8"/>
        <v>0</v>
      </c>
      <c r="AF8" s="22">
        <f t="shared" si="9"/>
        <v>0</v>
      </c>
      <c r="AG8" s="22">
        <f t="shared" si="10"/>
        <v>1</v>
      </c>
      <c r="AH8" s="22">
        <f t="shared" si="11"/>
        <v>0</v>
      </c>
    </row>
    <row r="9" spans="1:34" s="22" customFormat="1" x14ac:dyDescent="0.25">
      <c r="A9" s="11">
        <v>95</v>
      </c>
      <c r="B9" s="12">
        <v>219</v>
      </c>
      <c r="C9" s="13" t="s">
        <v>74</v>
      </c>
      <c r="D9" s="14" t="s">
        <v>75</v>
      </c>
      <c r="E9" s="15">
        <v>533</v>
      </c>
      <c r="F9" s="16" t="s">
        <v>72</v>
      </c>
      <c r="G9" s="16">
        <v>89028</v>
      </c>
      <c r="H9" s="17" t="s">
        <v>75</v>
      </c>
      <c r="I9" s="16">
        <v>580635</v>
      </c>
      <c r="J9" s="17" t="s">
        <v>75</v>
      </c>
      <c r="K9" s="18">
        <v>-116.6</v>
      </c>
      <c r="L9" s="19">
        <v>49.876511610000001</v>
      </c>
      <c r="M9" s="18">
        <v>16.615699830000001</v>
      </c>
      <c r="N9" s="19">
        <v>49.877011529999997</v>
      </c>
      <c r="O9" s="18">
        <v>16.614141839999998</v>
      </c>
      <c r="P9" s="19">
        <v>49.876011740000003</v>
      </c>
      <c r="Q9" s="20">
        <v>16.617257639999998</v>
      </c>
      <c r="R9" s="53">
        <f t="shared" ref="R9:R72" si="13">IF(ISBLANK(N9),"",ACOS(COS(RADIANS(90-N9))*COS(RADIANS(90-P9))+SIN(RADIANS(90-N9)) *SIN(RADIANS(90-P9))*COS(RADIANS(O9-Q9)))*6371)</f>
        <v>0.24941873336606446</v>
      </c>
      <c r="S9" s="21" t="str">
        <f t="shared" si="1"/>
        <v/>
      </c>
      <c r="T9" s="21" t="str">
        <f t="shared" si="12"/>
        <v/>
      </c>
      <c r="U9" s="21" t="str">
        <f t="shared" ref="U9:U72" si="14">(IF(R9="","",T9))</f>
        <v/>
      </c>
      <c r="Y9" s="23">
        <f t="shared" ref="Y9:Y72" si="15">+W9+X9</f>
        <v>0</v>
      </c>
      <c r="Z9" s="24" t="str">
        <f t="shared" ref="Z9:Z72" si="16">IF(+Y9&gt;4,"!!!!!!"," ")</f>
        <v xml:space="preserve"> </v>
      </c>
      <c r="AA9" s="25" t="s">
        <v>44</v>
      </c>
      <c r="AB9" s="22">
        <f t="shared" ref="AB9:AB72" si="17">IF(Y9=0,0,1)</f>
        <v>0</v>
      </c>
      <c r="AC9" s="22">
        <f t="shared" ref="AC9:AC72" si="18">IF(AA9="Správa Železnic",1*AB9,0)</f>
        <v>0</v>
      </c>
      <c r="AD9" s="22">
        <f t="shared" ref="AD9:AD72" si="19">IF(AA9="Podnikatelské subjekty",1*AB9,0)</f>
        <v>0</v>
      </c>
      <c r="AF9" s="22">
        <f t="shared" ref="AF9:AF72" si="20">IF(C9="Česká Třebová - Brno",1,0)</f>
        <v>0</v>
      </c>
      <c r="AG9" s="22">
        <f t="shared" ref="AG9:AG72" si="21">IF(AA9="Správa Železnic",1,0)</f>
        <v>1</v>
      </c>
      <c r="AH9" s="22">
        <f t="shared" ref="AH9:AH72" si="22">+AF9*AG9*AB9</f>
        <v>0</v>
      </c>
    </row>
    <row r="10" spans="1:34" s="22" customFormat="1" x14ac:dyDescent="0.25">
      <c r="A10" s="11"/>
      <c r="B10" s="12"/>
      <c r="C10" s="13"/>
      <c r="D10" s="14"/>
      <c r="E10" s="15"/>
      <c r="F10" s="16"/>
      <c r="G10" s="16"/>
      <c r="H10" s="17"/>
      <c r="I10" s="16"/>
      <c r="J10" s="17"/>
      <c r="K10" s="18"/>
      <c r="L10" s="19"/>
      <c r="M10" s="18"/>
      <c r="N10" s="19"/>
      <c r="O10" s="18"/>
      <c r="P10" s="19"/>
      <c r="Q10" s="20"/>
      <c r="R10" s="53" t="str">
        <f t="shared" si="13"/>
        <v/>
      </c>
      <c r="S10" s="21">
        <f t="shared" si="1"/>
        <v>5766.1500362586648</v>
      </c>
      <c r="T10" s="21">
        <f t="shared" si="12"/>
        <v>5766.1500362586648</v>
      </c>
      <c r="U10" s="21" t="str">
        <f t="shared" si="14"/>
        <v/>
      </c>
      <c r="Y10" s="23">
        <f t="shared" si="15"/>
        <v>0</v>
      </c>
      <c r="Z10" s="24" t="str">
        <f t="shared" si="16"/>
        <v xml:space="preserve"> </v>
      </c>
      <c r="AA10" s="25"/>
      <c r="AB10" s="22">
        <f t="shared" si="17"/>
        <v>0</v>
      </c>
      <c r="AC10" s="22">
        <f t="shared" si="18"/>
        <v>0</v>
      </c>
      <c r="AD10" s="22">
        <f t="shared" si="19"/>
        <v>0</v>
      </c>
      <c r="AF10" s="22">
        <f t="shared" si="20"/>
        <v>0</v>
      </c>
      <c r="AG10" s="22">
        <f t="shared" si="21"/>
        <v>0</v>
      </c>
      <c r="AH10" s="22">
        <f t="shared" si="22"/>
        <v>0</v>
      </c>
    </row>
    <row r="11" spans="1:34" s="22" customFormat="1" x14ac:dyDescent="0.25">
      <c r="A11" s="11">
        <v>96</v>
      </c>
      <c r="B11" s="12">
        <v>221</v>
      </c>
      <c r="C11" s="13" t="s">
        <v>74</v>
      </c>
      <c r="D11" s="14" t="s">
        <v>76</v>
      </c>
      <c r="E11" s="15">
        <v>534</v>
      </c>
      <c r="F11" s="16" t="s">
        <v>72</v>
      </c>
      <c r="G11" s="16">
        <v>73202</v>
      </c>
      <c r="H11" s="17" t="s">
        <v>76</v>
      </c>
      <c r="I11" s="16">
        <v>580490</v>
      </c>
      <c r="J11" s="17" t="s">
        <v>76</v>
      </c>
      <c r="K11" s="18">
        <v>-114.3</v>
      </c>
      <c r="L11" s="19">
        <v>49.854525250000002</v>
      </c>
      <c r="M11" s="18">
        <v>16.66811963</v>
      </c>
      <c r="N11" s="19">
        <v>49.855165890000002</v>
      </c>
      <c r="O11" s="18">
        <v>16.66669284</v>
      </c>
      <c r="P11" s="19">
        <v>49.853883410000002</v>
      </c>
      <c r="Q11" s="20">
        <v>16.669548720000002</v>
      </c>
      <c r="R11" s="53">
        <f t="shared" si="13"/>
        <v>0.24950918058727378</v>
      </c>
      <c r="S11" s="21">
        <f t="shared" si="1"/>
        <v>0.74748920634360516</v>
      </c>
      <c r="T11" s="21">
        <f t="shared" si="12"/>
        <v>0.74748920634360516</v>
      </c>
      <c r="U11" s="21">
        <f t="shared" si="14"/>
        <v>0.74748920634360516</v>
      </c>
      <c r="W11" s="23">
        <f>SUM(R11:R12)</f>
        <v>0.4983395769128196</v>
      </c>
      <c r="X11" s="23">
        <f>+U11</f>
        <v>0.74748920634360516</v>
      </c>
      <c r="Y11" s="23">
        <f t="shared" si="15"/>
        <v>1.2458287832564248</v>
      </c>
      <c r="Z11" s="24" t="str">
        <f t="shared" si="16"/>
        <v xml:space="preserve"> </v>
      </c>
      <c r="AA11" s="25" t="s">
        <v>44</v>
      </c>
      <c r="AB11" s="22">
        <f t="shared" si="17"/>
        <v>1</v>
      </c>
      <c r="AC11" s="22">
        <f t="shared" si="18"/>
        <v>1</v>
      </c>
      <c r="AD11" s="22">
        <f t="shared" si="19"/>
        <v>0</v>
      </c>
      <c r="AF11" s="22">
        <f t="shared" si="20"/>
        <v>0</v>
      </c>
      <c r="AG11" s="22">
        <f t="shared" si="21"/>
        <v>1</v>
      </c>
      <c r="AH11" s="22">
        <f t="shared" si="22"/>
        <v>0</v>
      </c>
    </row>
    <row r="12" spans="1:34" s="22" customFormat="1" x14ac:dyDescent="0.25">
      <c r="A12" s="11">
        <v>96</v>
      </c>
      <c r="B12" s="12">
        <v>221</v>
      </c>
      <c r="C12" s="13" t="s">
        <v>74</v>
      </c>
      <c r="D12" s="14" t="s">
        <v>76</v>
      </c>
      <c r="E12" s="15">
        <v>535</v>
      </c>
      <c r="F12" s="16" t="s">
        <v>72</v>
      </c>
      <c r="G12" s="16">
        <v>73202</v>
      </c>
      <c r="H12" s="17" t="s">
        <v>76</v>
      </c>
      <c r="I12" s="16">
        <v>580490</v>
      </c>
      <c r="J12" s="17" t="s">
        <v>76</v>
      </c>
      <c r="K12" s="18">
        <v>-114.2</v>
      </c>
      <c r="L12" s="19">
        <v>49.849814670000001</v>
      </c>
      <c r="M12" s="18">
        <v>16.68011778</v>
      </c>
      <c r="N12" s="19">
        <v>49.850280750000003</v>
      </c>
      <c r="O12" s="18">
        <v>16.678351079999999</v>
      </c>
      <c r="P12" s="19">
        <v>49.849476320000001</v>
      </c>
      <c r="Q12" s="20">
        <v>16.681589639999999</v>
      </c>
      <c r="R12" s="53">
        <f t="shared" si="13"/>
        <v>0.24883039632554582</v>
      </c>
      <c r="S12" s="21" t="str">
        <f t="shared" si="1"/>
        <v/>
      </c>
      <c r="T12" s="21" t="str">
        <f t="shared" si="12"/>
        <v/>
      </c>
      <c r="U12" s="21" t="str">
        <f t="shared" si="14"/>
        <v/>
      </c>
      <c r="Y12" s="23">
        <f t="shared" si="15"/>
        <v>0</v>
      </c>
      <c r="Z12" s="24" t="str">
        <f t="shared" si="16"/>
        <v xml:space="preserve"> </v>
      </c>
      <c r="AA12" s="25" t="s">
        <v>44</v>
      </c>
      <c r="AB12" s="22">
        <f t="shared" si="17"/>
        <v>0</v>
      </c>
      <c r="AC12" s="22">
        <f t="shared" si="18"/>
        <v>0</v>
      </c>
      <c r="AD12" s="22">
        <f t="shared" si="19"/>
        <v>0</v>
      </c>
      <c r="AF12" s="22">
        <f t="shared" si="20"/>
        <v>0</v>
      </c>
      <c r="AG12" s="22">
        <f t="shared" si="21"/>
        <v>1</v>
      </c>
      <c r="AH12" s="22">
        <f t="shared" si="22"/>
        <v>0</v>
      </c>
    </row>
    <row r="13" spans="1:34" s="22" customFormat="1" x14ac:dyDescent="0.25">
      <c r="A13" s="11"/>
      <c r="B13" s="12"/>
      <c r="C13" s="13"/>
      <c r="D13" s="14"/>
      <c r="E13" s="15"/>
      <c r="F13" s="16"/>
      <c r="G13" s="16"/>
      <c r="H13" s="17"/>
      <c r="I13" s="16"/>
      <c r="J13" s="17"/>
      <c r="K13" s="18"/>
      <c r="L13" s="19"/>
      <c r="M13" s="18"/>
      <c r="N13" s="19"/>
      <c r="O13" s="18"/>
      <c r="P13" s="19"/>
      <c r="Q13" s="20"/>
      <c r="R13" s="53" t="str">
        <f t="shared" si="13"/>
        <v/>
      </c>
      <c r="S13" s="21">
        <f t="shared" si="1"/>
        <v>5766.7278148882751</v>
      </c>
      <c r="T13" s="21">
        <f t="shared" si="12"/>
        <v>5766.7278148882751</v>
      </c>
      <c r="U13" s="21" t="str">
        <f t="shared" si="14"/>
        <v/>
      </c>
      <c r="Y13" s="23">
        <f t="shared" si="15"/>
        <v>0</v>
      </c>
      <c r="Z13" s="24" t="str">
        <f t="shared" si="16"/>
        <v xml:space="preserve"> </v>
      </c>
      <c r="AA13" s="25"/>
      <c r="AB13" s="22">
        <f t="shared" si="17"/>
        <v>0</v>
      </c>
      <c r="AC13" s="22">
        <f t="shared" si="18"/>
        <v>0</v>
      </c>
      <c r="AD13" s="22">
        <f t="shared" si="19"/>
        <v>0</v>
      </c>
      <c r="AF13" s="22">
        <f t="shared" si="20"/>
        <v>0</v>
      </c>
      <c r="AG13" s="22">
        <f t="shared" si="21"/>
        <v>0</v>
      </c>
      <c r="AH13" s="22">
        <f t="shared" si="22"/>
        <v>0</v>
      </c>
    </row>
    <row r="14" spans="1:34" s="22" customFormat="1" x14ac:dyDescent="0.25">
      <c r="A14" s="11">
        <v>97</v>
      </c>
      <c r="B14" s="12">
        <v>222</v>
      </c>
      <c r="C14" s="13" t="s">
        <v>74</v>
      </c>
      <c r="D14" s="14" t="s">
        <v>77</v>
      </c>
      <c r="E14" s="15">
        <v>1113</v>
      </c>
      <c r="F14" s="16" t="s">
        <v>72</v>
      </c>
      <c r="G14" s="16">
        <v>73202</v>
      </c>
      <c r="H14" s="17" t="s">
        <v>76</v>
      </c>
      <c r="I14" s="16">
        <v>580490</v>
      </c>
      <c r="J14" s="17" t="s">
        <v>76</v>
      </c>
      <c r="K14" s="18">
        <v>0</v>
      </c>
      <c r="L14" s="19">
        <v>49.852898369999998</v>
      </c>
      <c r="M14" s="18">
        <v>16.7022558</v>
      </c>
      <c r="N14" s="19">
        <v>49.852039060000003</v>
      </c>
      <c r="O14" s="18">
        <v>16.701140160000001</v>
      </c>
      <c r="P14" s="19">
        <v>49.85382062</v>
      </c>
      <c r="Q14" s="20">
        <v>16.703240399999999</v>
      </c>
      <c r="R14" s="53">
        <f t="shared" si="13"/>
        <v>0.24882914672189349</v>
      </c>
      <c r="S14" s="21">
        <f t="shared" si="1"/>
        <v>0</v>
      </c>
      <c r="T14" s="21">
        <f t="shared" si="12"/>
        <v>0</v>
      </c>
      <c r="U14" s="21">
        <f t="shared" si="14"/>
        <v>0</v>
      </c>
      <c r="W14" s="23">
        <f>SUM(R14:R16)</f>
        <v>0.74827284905208624</v>
      </c>
      <c r="X14" s="22">
        <v>0</v>
      </c>
      <c r="Y14" s="23">
        <f t="shared" si="15"/>
        <v>0.74827284905208624</v>
      </c>
      <c r="Z14" s="24" t="str">
        <f t="shared" si="16"/>
        <v xml:space="preserve"> </v>
      </c>
      <c r="AA14" s="25" t="s">
        <v>44</v>
      </c>
      <c r="AB14" s="22">
        <f t="shared" si="17"/>
        <v>1</v>
      </c>
      <c r="AC14" s="22">
        <f t="shared" si="18"/>
        <v>1</v>
      </c>
      <c r="AD14" s="22">
        <f t="shared" si="19"/>
        <v>0</v>
      </c>
      <c r="AF14" s="22">
        <f t="shared" si="20"/>
        <v>0</v>
      </c>
      <c r="AG14" s="22">
        <f t="shared" si="21"/>
        <v>1</v>
      </c>
      <c r="AH14" s="22">
        <f t="shared" si="22"/>
        <v>0</v>
      </c>
    </row>
    <row r="15" spans="1:34" s="22" customFormat="1" x14ac:dyDescent="0.25">
      <c r="A15" s="11">
        <v>97</v>
      </c>
      <c r="B15" s="12">
        <v>222</v>
      </c>
      <c r="C15" s="13" t="s">
        <v>74</v>
      </c>
      <c r="D15" s="14" t="s">
        <v>77</v>
      </c>
      <c r="E15" s="15">
        <v>1114</v>
      </c>
      <c r="F15" s="16" t="s">
        <v>72</v>
      </c>
      <c r="G15" s="16">
        <v>73202</v>
      </c>
      <c r="H15" s="17" t="s">
        <v>76</v>
      </c>
      <c r="I15" s="16">
        <v>580490</v>
      </c>
      <c r="J15" s="17" t="s">
        <v>76</v>
      </c>
      <c r="K15" s="18">
        <v>0</v>
      </c>
      <c r="L15" s="19">
        <v>49.85482536</v>
      </c>
      <c r="M15" s="18">
        <v>16.704021560000001</v>
      </c>
      <c r="N15" s="19">
        <v>49.85382062</v>
      </c>
      <c r="O15" s="18">
        <v>16.703240399999999</v>
      </c>
      <c r="P15" s="19">
        <v>49.855829</v>
      </c>
      <c r="Q15" s="20">
        <v>16.70481036</v>
      </c>
      <c r="R15" s="53">
        <f t="shared" si="13"/>
        <v>0.25008055057090139</v>
      </c>
      <c r="S15" s="21">
        <f t="shared" si="1"/>
        <v>0</v>
      </c>
      <c r="T15" s="21">
        <f t="shared" si="12"/>
        <v>0</v>
      </c>
      <c r="U15" s="21">
        <f t="shared" si="14"/>
        <v>0</v>
      </c>
      <c r="Y15" s="23">
        <f t="shared" si="15"/>
        <v>0</v>
      </c>
      <c r="Z15" s="24" t="str">
        <f t="shared" si="16"/>
        <v xml:space="preserve"> </v>
      </c>
      <c r="AA15" s="25" t="s">
        <v>44</v>
      </c>
      <c r="AB15" s="22">
        <f t="shared" si="17"/>
        <v>0</v>
      </c>
      <c r="AC15" s="22">
        <f t="shared" si="18"/>
        <v>0</v>
      </c>
      <c r="AD15" s="22">
        <f t="shared" si="19"/>
        <v>0</v>
      </c>
      <c r="AF15" s="22">
        <f t="shared" si="20"/>
        <v>0</v>
      </c>
      <c r="AG15" s="22">
        <f t="shared" si="21"/>
        <v>1</v>
      </c>
      <c r="AH15" s="22">
        <f t="shared" si="22"/>
        <v>0</v>
      </c>
    </row>
    <row r="16" spans="1:34" s="22" customFormat="1" x14ac:dyDescent="0.25">
      <c r="A16" s="11">
        <v>97</v>
      </c>
      <c r="B16" s="12">
        <v>222</v>
      </c>
      <c r="C16" s="13" t="s">
        <v>74</v>
      </c>
      <c r="D16" s="14" t="s">
        <v>77</v>
      </c>
      <c r="E16" s="15">
        <v>1115</v>
      </c>
      <c r="F16" s="16" t="s">
        <v>72</v>
      </c>
      <c r="G16" s="16">
        <v>73202</v>
      </c>
      <c r="H16" s="17" t="s">
        <v>76</v>
      </c>
      <c r="I16" s="16">
        <v>580490</v>
      </c>
      <c r="J16" s="17" t="s">
        <v>76</v>
      </c>
      <c r="K16" s="18">
        <v>0</v>
      </c>
      <c r="L16" s="19">
        <v>49.856763460000003</v>
      </c>
      <c r="M16" s="18">
        <v>16.705767080000001</v>
      </c>
      <c r="N16" s="19">
        <v>49.855829</v>
      </c>
      <c r="O16" s="18">
        <v>16.70481036</v>
      </c>
      <c r="P16" s="19">
        <v>49.857651730000001</v>
      </c>
      <c r="Q16" s="20">
        <v>16.706836800000001</v>
      </c>
      <c r="R16" s="53">
        <f t="shared" si="13"/>
        <v>0.24936315175929136</v>
      </c>
      <c r="S16" s="21" t="str">
        <f t="shared" si="1"/>
        <v/>
      </c>
      <c r="T16" s="21" t="str">
        <f t="shared" si="12"/>
        <v/>
      </c>
      <c r="U16" s="21" t="str">
        <f t="shared" si="14"/>
        <v/>
      </c>
      <c r="Y16" s="23">
        <f t="shared" si="15"/>
        <v>0</v>
      </c>
      <c r="Z16" s="24" t="str">
        <f t="shared" si="16"/>
        <v xml:space="preserve"> </v>
      </c>
      <c r="AA16" s="25" t="s">
        <v>44</v>
      </c>
      <c r="AB16" s="22">
        <f t="shared" si="17"/>
        <v>0</v>
      </c>
      <c r="AC16" s="22">
        <f t="shared" si="18"/>
        <v>0</v>
      </c>
      <c r="AD16" s="22">
        <f t="shared" si="19"/>
        <v>0</v>
      </c>
      <c r="AF16" s="22">
        <f t="shared" si="20"/>
        <v>0</v>
      </c>
      <c r="AG16" s="22">
        <f t="shared" si="21"/>
        <v>1</v>
      </c>
      <c r="AH16" s="22">
        <f t="shared" si="22"/>
        <v>0</v>
      </c>
    </row>
    <row r="17" spans="1:34" s="22" customFormat="1" x14ac:dyDescent="0.25">
      <c r="A17" s="11"/>
      <c r="B17" s="12"/>
      <c r="C17" s="13"/>
      <c r="D17" s="14"/>
      <c r="E17" s="15"/>
      <c r="F17" s="16"/>
      <c r="G17" s="16"/>
      <c r="H17" s="17"/>
      <c r="I17" s="16"/>
      <c r="J17" s="17"/>
      <c r="K17" s="18"/>
      <c r="L17" s="19"/>
      <c r="M17" s="18"/>
      <c r="N17" s="19"/>
      <c r="O17" s="18"/>
      <c r="P17" s="19"/>
      <c r="Q17" s="20"/>
      <c r="R17" s="53" t="str">
        <f t="shared" si="13"/>
        <v/>
      </c>
      <c r="S17" s="21">
        <f t="shared" si="1"/>
        <v>5767.4579903956528</v>
      </c>
      <c r="T17" s="21">
        <f t="shared" si="12"/>
        <v>5767.4579903956528</v>
      </c>
      <c r="U17" s="21" t="str">
        <f t="shared" si="14"/>
        <v/>
      </c>
      <c r="Y17" s="23">
        <f t="shared" si="15"/>
        <v>0</v>
      </c>
      <c r="Z17" s="24" t="str">
        <f t="shared" si="16"/>
        <v xml:space="preserve"> </v>
      </c>
      <c r="AA17" s="25"/>
      <c r="AB17" s="22">
        <f t="shared" si="17"/>
        <v>0</v>
      </c>
      <c r="AC17" s="22">
        <f t="shared" si="18"/>
        <v>0</v>
      </c>
      <c r="AD17" s="22">
        <f t="shared" si="19"/>
        <v>0</v>
      </c>
      <c r="AF17" s="22">
        <f t="shared" si="20"/>
        <v>0</v>
      </c>
      <c r="AG17" s="22">
        <f t="shared" si="21"/>
        <v>0</v>
      </c>
      <c r="AH17" s="22">
        <f t="shared" si="22"/>
        <v>0</v>
      </c>
    </row>
    <row r="18" spans="1:34" s="22" customFormat="1" x14ac:dyDescent="0.25">
      <c r="A18" s="11">
        <v>98</v>
      </c>
      <c r="B18" s="12">
        <v>223</v>
      </c>
      <c r="C18" s="13" t="s">
        <v>74</v>
      </c>
      <c r="D18" s="14" t="s">
        <v>78</v>
      </c>
      <c r="E18" s="15">
        <v>536</v>
      </c>
      <c r="F18" s="16" t="s">
        <v>72</v>
      </c>
      <c r="G18" s="16">
        <v>73202</v>
      </c>
      <c r="H18" s="17" t="s">
        <v>76</v>
      </c>
      <c r="I18" s="16">
        <v>580490</v>
      </c>
      <c r="J18" s="17" t="s">
        <v>76</v>
      </c>
      <c r="K18" s="18">
        <v>-115.1</v>
      </c>
      <c r="L18" s="19">
        <v>49.858394599999997</v>
      </c>
      <c r="M18" s="18">
        <v>16.70814339</v>
      </c>
      <c r="N18" s="19">
        <v>49.857651730000001</v>
      </c>
      <c r="O18" s="18">
        <v>16.706836800000001</v>
      </c>
      <c r="P18" s="19">
        <v>49.859064429999997</v>
      </c>
      <c r="Q18" s="20">
        <v>16.709532840000001</v>
      </c>
      <c r="R18" s="53">
        <f t="shared" si="13"/>
        <v>0.24905303344006113</v>
      </c>
      <c r="S18" s="21">
        <f t="shared" si="1"/>
        <v>0</v>
      </c>
      <c r="T18" s="21">
        <f t="shared" si="12"/>
        <v>0</v>
      </c>
      <c r="U18" s="21">
        <f t="shared" si="14"/>
        <v>0</v>
      </c>
      <c r="W18" s="23">
        <f>SUM(R18:R25)</f>
        <v>1.9927268663997173</v>
      </c>
      <c r="X18" s="23">
        <f>SUM(U18:U24)</f>
        <v>9.4935297966003418E-5</v>
      </c>
      <c r="Y18" s="23">
        <f t="shared" si="15"/>
        <v>1.9928218016976833</v>
      </c>
      <c r="Z18" s="24" t="str">
        <f t="shared" si="16"/>
        <v xml:space="preserve"> </v>
      </c>
      <c r="AA18" s="25" t="s">
        <v>44</v>
      </c>
      <c r="AB18" s="22">
        <f t="shared" si="17"/>
        <v>1</v>
      </c>
      <c r="AC18" s="22">
        <f t="shared" si="18"/>
        <v>1</v>
      </c>
      <c r="AD18" s="22">
        <f t="shared" si="19"/>
        <v>0</v>
      </c>
      <c r="AF18" s="22">
        <f t="shared" si="20"/>
        <v>0</v>
      </c>
      <c r="AG18" s="22">
        <f t="shared" si="21"/>
        <v>1</v>
      </c>
      <c r="AH18" s="22">
        <f t="shared" si="22"/>
        <v>0</v>
      </c>
    </row>
    <row r="19" spans="1:34" s="22" customFormat="1" x14ac:dyDescent="0.25">
      <c r="A19" s="11">
        <v>98</v>
      </c>
      <c r="B19" s="12">
        <v>223</v>
      </c>
      <c r="C19" s="13" t="s">
        <v>74</v>
      </c>
      <c r="D19" s="14" t="s">
        <v>78</v>
      </c>
      <c r="E19" s="15">
        <v>537</v>
      </c>
      <c r="F19" s="16" t="s">
        <v>72</v>
      </c>
      <c r="G19" s="16">
        <v>165182</v>
      </c>
      <c r="H19" s="17" t="s">
        <v>79</v>
      </c>
      <c r="I19" s="16">
        <v>581046</v>
      </c>
      <c r="J19" s="17" t="s">
        <v>79</v>
      </c>
      <c r="K19" s="18">
        <v>-120</v>
      </c>
      <c r="L19" s="19">
        <v>49.859644869999997</v>
      </c>
      <c r="M19" s="18">
        <v>16.711019019999998</v>
      </c>
      <c r="N19" s="19">
        <v>49.859064429999997</v>
      </c>
      <c r="O19" s="18">
        <v>16.709532840000001</v>
      </c>
      <c r="P19" s="19">
        <v>49.860220759999997</v>
      </c>
      <c r="Q19" s="20">
        <v>16.712511119999998</v>
      </c>
      <c r="R19" s="53">
        <f t="shared" si="13"/>
        <v>0.24922155784000366</v>
      </c>
      <c r="S19" s="21">
        <f t="shared" si="1"/>
        <v>0</v>
      </c>
      <c r="T19" s="21">
        <f t="shared" si="12"/>
        <v>0</v>
      </c>
      <c r="U19" s="21">
        <f t="shared" si="14"/>
        <v>0</v>
      </c>
      <c r="Y19" s="23">
        <f t="shared" si="15"/>
        <v>0</v>
      </c>
      <c r="Z19" s="24" t="str">
        <f t="shared" si="16"/>
        <v xml:space="preserve"> </v>
      </c>
      <c r="AA19" s="25" t="s">
        <v>44</v>
      </c>
      <c r="AB19" s="22">
        <f t="shared" si="17"/>
        <v>0</v>
      </c>
      <c r="AC19" s="22">
        <f t="shared" si="18"/>
        <v>0</v>
      </c>
      <c r="AD19" s="22">
        <f t="shared" si="19"/>
        <v>0</v>
      </c>
      <c r="AF19" s="22">
        <f t="shared" si="20"/>
        <v>0</v>
      </c>
      <c r="AG19" s="22">
        <f t="shared" si="21"/>
        <v>1</v>
      </c>
      <c r="AH19" s="22">
        <f t="shared" si="22"/>
        <v>0</v>
      </c>
    </row>
    <row r="20" spans="1:34" s="22" customFormat="1" x14ac:dyDescent="0.25">
      <c r="A20" s="11">
        <v>98</v>
      </c>
      <c r="B20" s="12">
        <v>223</v>
      </c>
      <c r="C20" s="13" t="s">
        <v>74</v>
      </c>
      <c r="D20" s="14" t="s">
        <v>78</v>
      </c>
      <c r="E20" s="15">
        <v>538</v>
      </c>
      <c r="F20" s="16" t="s">
        <v>72</v>
      </c>
      <c r="G20" s="16">
        <v>165182</v>
      </c>
      <c r="H20" s="17" t="s">
        <v>79</v>
      </c>
      <c r="I20" s="16">
        <v>581046</v>
      </c>
      <c r="J20" s="17" t="s">
        <v>79</v>
      </c>
      <c r="K20" s="18">
        <v>-117.8</v>
      </c>
      <c r="L20" s="19">
        <v>49.860803629999999</v>
      </c>
      <c r="M20" s="18">
        <v>16.714010250000001</v>
      </c>
      <c r="N20" s="19">
        <v>49.860220759999997</v>
      </c>
      <c r="O20" s="18">
        <v>16.712511119999998</v>
      </c>
      <c r="P20" s="19">
        <v>49.861388550000001</v>
      </c>
      <c r="Q20" s="20">
        <v>16.715480039999999</v>
      </c>
      <c r="R20" s="53">
        <f t="shared" si="13"/>
        <v>0.24930399686520044</v>
      </c>
      <c r="S20" s="21">
        <f t="shared" si="1"/>
        <v>0</v>
      </c>
      <c r="T20" s="21">
        <f t="shared" si="12"/>
        <v>0</v>
      </c>
      <c r="U20" s="21">
        <f t="shared" si="14"/>
        <v>0</v>
      </c>
      <c r="Y20" s="23">
        <f t="shared" si="15"/>
        <v>0</v>
      </c>
      <c r="Z20" s="24" t="str">
        <f t="shared" si="16"/>
        <v xml:space="preserve"> </v>
      </c>
      <c r="AA20" s="25" t="s">
        <v>44</v>
      </c>
      <c r="AB20" s="22">
        <f t="shared" si="17"/>
        <v>0</v>
      </c>
      <c r="AC20" s="22">
        <f t="shared" si="18"/>
        <v>0</v>
      </c>
      <c r="AD20" s="22">
        <f t="shared" si="19"/>
        <v>0</v>
      </c>
      <c r="AF20" s="22">
        <f t="shared" si="20"/>
        <v>0</v>
      </c>
      <c r="AG20" s="22">
        <f t="shared" si="21"/>
        <v>1</v>
      </c>
      <c r="AH20" s="22">
        <f t="shared" si="22"/>
        <v>0</v>
      </c>
    </row>
    <row r="21" spans="1:34" s="22" customFormat="1" x14ac:dyDescent="0.25">
      <c r="A21" s="11">
        <v>98</v>
      </c>
      <c r="B21" s="12">
        <v>223</v>
      </c>
      <c r="C21" s="13" t="s">
        <v>74</v>
      </c>
      <c r="D21" s="14" t="s">
        <v>78</v>
      </c>
      <c r="E21" s="15">
        <v>539</v>
      </c>
      <c r="F21" s="16" t="s">
        <v>72</v>
      </c>
      <c r="G21" s="16">
        <v>165182</v>
      </c>
      <c r="H21" s="17" t="s">
        <v>79</v>
      </c>
      <c r="I21" s="16">
        <v>581046</v>
      </c>
      <c r="J21" s="17" t="s">
        <v>79</v>
      </c>
      <c r="K21" s="18">
        <v>-118.5</v>
      </c>
      <c r="L21" s="19">
        <v>49.86198255</v>
      </c>
      <c r="M21" s="18">
        <v>16.71694943</v>
      </c>
      <c r="N21" s="19">
        <v>49.861388550000001</v>
      </c>
      <c r="O21" s="18">
        <v>16.715480039999999</v>
      </c>
      <c r="P21" s="19">
        <v>49.86256212</v>
      </c>
      <c r="Q21" s="20">
        <v>16.718447879999999</v>
      </c>
      <c r="R21" s="53">
        <f t="shared" si="13"/>
        <v>0.24956895493936493</v>
      </c>
      <c r="S21" s="21">
        <f t="shared" si="1"/>
        <v>0</v>
      </c>
      <c r="T21" s="21">
        <f t="shared" si="12"/>
        <v>0</v>
      </c>
      <c r="U21" s="21">
        <f t="shared" si="14"/>
        <v>0</v>
      </c>
      <c r="Y21" s="23">
        <f t="shared" si="15"/>
        <v>0</v>
      </c>
      <c r="Z21" s="24" t="str">
        <f t="shared" si="16"/>
        <v xml:space="preserve"> </v>
      </c>
      <c r="AA21" s="25" t="s">
        <v>44</v>
      </c>
      <c r="AB21" s="22">
        <f t="shared" si="17"/>
        <v>0</v>
      </c>
      <c r="AC21" s="22">
        <f t="shared" si="18"/>
        <v>0</v>
      </c>
      <c r="AD21" s="22">
        <f t="shared" si="19"/>
        <v>0</v>
      </c>
      <c r="AF21" s="22">
        <f t="shared" si="20"/>
        <v>0</v>
      </c>
      <c r="AG21" s="22">
        <f t="shared" si="21"/>
        <v>1</v>
      </c>
      <c r="AH21" s="22">
        <f t="shared" si="22"/>
        <v>0</v>
      </c>
    </row>
    <row r="22" spans="1:34" s="22" customFormat="1" x14ac:dyDescent="0.25">
      <c r="A22" s="11">
        <v>98</v>
      </c>
      <c r="B22" s="12">
        <v>223</v>
      </c>
      <c r="C22" s="13" t="s">
        <v>74</v>
      </c>
      <c r="D22" s="14" t="s">
        <v>78</v>
      </c>
      <c r="E22" s="15">
        <v>540</v>
      </c>
      <c r="F22" s="16" t="s">
        <v>72</v>
      </c>
      <c r="G22" s="16">
        <v>165182</v>
      </c>
      <c r="H22" s="17" t="s">
        <v>79</v>
      </c>
      <c r="I22" s="16">
        <v>581046</v>
      </c>
      <c r="J22" s="17" t="s">
        <v>79</v>
      </c>
      <c r="K22" s="18">
        <v>-120.2</v>
      </c>
      <c r="L22" s="19">
        <v>49.863026920000003</v>
      </c>
      <c r="M22" s="18">
        <v>16.720023179999998</v>
      </c>
      <c r="N22" s="19">
        <v>49.86256212</v>
      </c>
      <c r="O22" s="18">
        <v>16.718447879999999</v>
      </c>
      <c r="P22" s="19">
        <v>49.863415289999999</v>
      </c>
      <c r="Q22" s="20">
        <v>16.721652240000001</v>
      </c>
      <c r="R22" s="53">
        <f t="shared" si="13"/>
        <v>0.24850383716668056</v>
      </c>
      <c r="S22" s="21">
        <f t="shared" si="1"/>
        <v>9.4935297966003418E-5</v>
      </c>
      <c r="T22" s="21">
        <f t="shared" si="12"/>
        <v>9.4935297966003418E-5</v>
      </c>
      <c r="U22" s="21">
        <f t="shared" si="14"/>
        <v>9.4935297966003418E-5</v>
      </c>
      <c r="Y22" s="23">
        <f t="shared" si="15"/>
        <v>0</v>
      </c>
      <c r="Z22" s="24" t="str">
        <f t="shared" si="16"/>
        <v xml:space="preserve"> </v>
      </c>
      <c r="AA22" s="25" t="s">
        <v>44</v>
      </c>
      <c r="AB22" s="22">
        <f t="shared" si="17"/>
        <v>0</v>
      </c>
      <c r="AC22" s="22">
        <f t="shared" si="18"/>
        <v>0</v>
      </c>
      <c r="AD22" s="22">
        <f t="shared" si="19"/>
        <v>0</v>
      </c>
      <c r="AF22" s="22">
        <f t="shared" si="20"/>
        <v>0</v>
      </c>
      <c r="AG22" s="22">
        <f t="shared" si="21"/>
        <v>1</v>
      </c>
      <c r="AH22" s="22">
        <f t="shared" si="22"/>
        <v>0</v>
      </c>
    </row>
    <row r="23" spans="1:34" s="22" customFormat="1" x14ac:dyDescent="0.25">
      <c r="A23" s="11">
        <v>98</v>
      </c>
      <c r="B23" s="12">
        <v>223</v>
      </c>
      <c r="C23" s="13" t="s">
        <v>74</v>
      </c>
      <c r="D23" s="14" t="s">
        <v>78</v>
      </c>
      <c r="E23" s="15">
        <v>541</v>
      </c>
      <c r="F23" s="16" t="s">
        <v>72</v>
      </c>
      <c r="G23" s="16">
        <v>165182</v>
      </c>
      <c r="H23" s="17" t="s">
        <v>79</v>
      </c>
      <c r="I23" s="16">
        <v>581046</v>
      </c>
      <c r="J23" s="17" t="s">
        <v>79</v>
      </c>
      <c r="K23" s="18">
        <v>-120.4</v>
      </c>
      <c r="L23" s="19">
        <v>49.86373905</v>
      </c>
      <c r="M23" s="18">
        <v>16.723314739999999</v>
      </c>
      <c r="N23" s="19">
        <v>49.863415289999999</v>
      </c>
      <c r="O23" s="18">
        <v>16.721652240000001</v>
      </c>
      <c r="P23" s="19">
        <v>49.864063899999998</v>
      </c>
      <c r="Q23" s="20">
        <v>16.724982239999999</v>
      </c>
      <c r="R23" s="53">
        <f t="shared" si="13"/>
        <v>0.24934314585426209</v>
      </c>
      <c r="S23" s="21">
        <f t="shared" si="1"/>
        <v>0</v>
      </c>
      <c r="T23" s="21">
        <f t="shared" si="12"/>
        <v>0</v>
      </c>
      <c r="U23" s="21">
        <f t="shared" si="14"/>
        <v>0</v>
      </c>
      <c r="Y23" s="23">
        <f t="shared" si="15"/>
        <v>0</v>
      </c>
      <c r="Z23" s="24" t="str">
        <f t="shared" si="16"/>
        <v xml:space="preserve"> </v>
      </c>
      <c r="AA23" s="25" t="s">
        <v>44</v>
      </c>
      <c r="AB23" s="22">
        <f t="shared" si="17"/>
        <v>0</v>
      </c>
      <c r="AC23" s="22">
        <f t="shared" si="18"/>
        <v>0</v>
      </c>
      <c r="AD23" s="22">
        <f t="shared" si="19"/>
        <v>0</v>
      </c>
      <c r="AF23" s="22">
        <f t="shared" si="20"/>
        <v>0</v>
      </c>
      <c r="AG23" s="22">
        <f t="shared" si="21"/>
        <v>1</v>
      </c>
      <c r="AH23" s="22">
        <f t="shared" si="22"/>
        <v>0</v>
      </c>
    </row>
    <row r="24" spans="1:34" s="22" customFormat="1" x14ac:dyDescent="0.25">
      <c r="A24" s="11">
        <v>98</v>
      </c>
      <c r="B24" s="12">
        <v>223</v>
      </c>
      <c r="C24" s="13" t="s">
        <v>74</v>
      </c>
      <c r="D24" s="14" t="s">
        <v>78</v>
      </c>
      <c r="E24" s="15">
        <v>542</v>
      </c>
      <c r="F24" s="16" t="s">
        <v>72</v>
      </c>
      <c r="G24" s="16">
        <v>165182</v>
      </c>
      <c r="H24" s="17" t="s">
        <v>79</v>
      </c>
      <c r="I24" s="16">
        <v>581046</v>
      </c>
      <c r="J24" s="17" t="s">
        <v>79</v>
      </c>
      <c r="K24" s="18">
        <v>-121.1</v>
      </c>
      <c r="L24" s="19">
        <v>49.864378199999997</v>
      </c>
      <c r="M24" s="18">
        <v>16.726634010000001</v>
      </c>
      <c r="N24" s="19">
        <v>49.864063899999998</v>
      </c>
      <c r="O24" s="18">
        <v>16.724982239999999</v>
      </c>
      <c r="P24" s="19">
        <v>49.86466574</v>
      </c>
      <c r="Q24" s="20">
        <v>16.72833168</v>
      </c>
      <c r="R24" s="53">
        <f t="shared" si="13"/>
        <v>0.24922781403774952</v>
      </c>
      <c r="S24" s="21">
        <f t="shared" si="1"/>
        <v>0</v>
      </c>
      <c r="T24" s="21">
        <f t="shared" si="12"/>
        <v>0</v>
      </c>
      <c r="U24" s="21">
        <f t="shared" si="14"/>
        <v>0</v>
      </c>
      <c r="Y24" s="23">
        <f t="shared" si="15"/>
        <v>0</v>
      </c>
      <c r="Z24" s="24" t="str">
        <f t="shared" si="16"/>
        <v xml:space="preserve"> </v>
      </c>
      <c r="AA24" s="25" t="s">
        <v>44</v>
      </c>
      <c r="AB24" s="22">
        <f t="shared" si="17"/>
        <v>0</v>
      </c>
      <c r="AC24" s="22">
        <f t="shared" si="18"/>
        <v>0</v>
      </c>
      <c r="AD24" s="22">
        <f t="shared" si="19"/>
        <v>0</v>
      </c>
      <c r="AF24" s="22">
        <f t="shared" si="20"/>
        <v>0</v>
      </c>
      <c r="AG24" s="22">
        <f t="shared" si="21"/>
        <v>1</v>
      </c>
      <c r="AH24" s="22">
        <f t="shared" si="22"/>
        <v>0</v>
      </c>
    </row>
    <row r="25" spans="1:34" s="22" customFormat="1" x14ac:dyDescent="0.25">
      <c r="A25" s="11">
        <v>98</v>
      </c>
      <c r="B25" s="12">
        <v>223</v>
      </c>
      <c r="C25" s="13" t="s">
        <v>74</v>
      </c>
      <c r="D25" s="14" t="s">
        <v>78</v>
      </c>
      <c r="E25" s="15">
        <v>543</v>
      </c>
      <c r="F25" s="16" t="s">
        <v>72</v>
      </c>
      <c r="G25" s="16">
        <v>165182</v>
      </c>
      <c r="H25" s="17" t="s">
        <v>79</v>
      </c>
      <c r="I25" s="16">
        <v>581046</v>
      </c>
      <c r="J25" s="17" t="s">
        <v>79</v>
      </c>
      <c r="K25" s="18">
        <v>-122.5</v>
      </c>
      <c r="L25" s="19">
        <v>49.86477507</v>
      </c>
      <c r="M25" s="18">
        <v>16.73005702</v>
      </c>
      <c r="N25" s="19">
        <v>49.86466574</v>
      </c>
      <c r="O25" s="18">
        <v>16.72833168</v>
      </c>
      <c r="P25" s="19">
        <v>49.864771320000003</v>
      </c>
      <c r="Q25" s="20">
        <v>16.731794879999999</v>
      </c>
      <c r="R25" s="53">
        <f t="shared" si="13"/>
        <v>0.24850452625639496</v>
      </c>
      <c r="S25" s="21" t="str">
        <f t="shared" si="1"/>
        <v/>
      </c>
      <c r="T25" s="21" t="str">
        <f t="shared" si="12"/>
        <v/>
      </c>
      <c r="U25" s="21" t="str">
        <f t="shared" si="14"/>
        <v/>
      </c>
      <c r="Y25" s="23">
        <f t="shared" si="15"/>
        <v>0</v>
      </c>
      <c r="Z25" s="24" t="str">
        <f t="shared" si="16"/>
        <v xml:space="preserve"> </v>
      </c>
      <c r="AA25" s="25" t="s">
        <v>44</v>
      </c>
      <c r="AB25" s="22">
        <f t="shared" si="17"/>
        <v>0</v>
      </c>
      <c r="AC25" s="22">
        <f t="shared" si="18"/>
        <v>0</v>
      </c>
      <c r="AD25" s="22">
        <f t="shared" si="19"/>
        <v>0</v>
      </c>
      <c r="AF25" s="22">
        <f t="shared" si="20"/>
        <v>0</v>
      </c>
      <c r="AG25" s="22">
        <f t="shared" si="21"/>
        <v>1</v>
      </c>
      <c r="AH25" s="22">
        <f t="shared" si="22"/>
        <v>0</v>
      </c>
    </row>
    <row r="26" spans="1:34" s="22" customFormat="1" x14ac:dyDescent="0.25">
      <c r="A26" s="11"/>
      <c r="B26" s="12"/>
      <c r="C26" s="13"/>
      <c r="D26" s="14"/>
      <c r="E26" s="15"/>
      <c r="F26" s="16"/>
      <c r="G26" s="16"/>
      <c r="H26" s="17"/>
      <c r="I26" s="16"/>
      <c r="J26" s="17"/>
      <c r="K26" s="18"/>
      <c r="L26" s="19"/>
      <c r="M26" s="18"/>
      <c r="N26" s="19"/>
      <c r="O26" s="18"/>
      <c r="P26" s="19"/>
      <c r="Q26" s="20"/>
      <c r="R26" s="53" t="str">
        <f t="shared" si="13"/>
        <v/>
      </c>
      <c r="S26" s="21">
        <f t="shared" si="1"/>
        <v>5768.9117198125632</v>
      </c>
      <c r="T26" s="21">
        <f t="shared" si="12"/>
        <v>5768.9117198125632</v>
      </c>
      <c r="U26" s="21" t="str">
        <f t="shared" si="14"/>
        <v/>
      </c>
      <c r="Y26" s="23">
        <f t="shared" si="15"/>
        <v>0</v>
      </c>
      <c r="Z26" s="24" t="str">
        <f t="shared" si="16"/>
        <v xml:space="preserve"> </v>
      </c>
      <c r="AA26" s="25"/>
      <c r="AB26" s="22">
        <f t="shared" si="17"/>
        <v>0</v>
      </c>
      <c r="AC26" s="22">
        <f t="shared" si="18"/>
        <v>0</v>
      </c>
      <c r="AD26" s="22">
        <f t="shared" si="19"/>
        <v>0</v>
      </c>
      <c r="AF26" s="22">
        <f t="shared" si="20"/>
        <v>0</v>
      </c>
      <c r="AG26" s="22">
        <f t="shared" si="21"/>
        <v>0</v>
      </c>
      <c r="AH26" s="22">
        <f t="shared" si="22"/>
        <v>0</v>
      </c>
    </row>
    <row r="27" spans="1:34" s="22" customFormat="1" x14ac:dyDescent="0.25">
      <c r="A27" s="11">
        <v>99</v>
      </c>
      <c r="B27" s="12">
        <v>224</v>
      </c>
      <c r="C27" s="13" t="s">
        <v>74</v>
      </c>
      <c r="D27" s="14" t="s">
        <v>80</v>
      </c>
      <c r="E27" s="15">
        <v>544</v>
      </c>
      <c r="F27" s="16" t="s">
        <v>72</v>
      </c>
      <c r="G27" s="16">
        <v>165182</v>
      </c>
      <c r="H27" s="17" t="s">
        <v>79</v>
      </c>
      <c r="I27" s="16">
        <v>581046</v>
      </c>
      <c r="J27" s="17" t="s">
        <v>79</v>
      </c>
      <c r="K27" s="18">
        <v>-120.4</v>
      </c>
      <c r="L27" s="19">
        <v>49.863615230000001</v>
      </c>
      <c r="M27" s="18">
        <v>16.740253150000001</v>
      </c>
      <c r="N27" s="19">
        <v>49.863671019999998</v>
      </c>
      <c r="O27" s="18">
        <v>16.738523279999999</v>
      </c>
      <c r="P27" s="19">
        <v>49.86367207</v>
      </c>
      <c r="Q27" s="20">
        <v>16.74199368</v>
      </c>
      <c r="R27" s="53">
        <f t="shared" si="13"/>
        <v>0.24874856121704636</v>
      </c>
      <c r="S27" s="21">
        <f t="shared" si="1"/>
        <v>0</v>
      </c>
      <c r="T27" s="21">
        <f t="shared" si="12"/>
        <v>0</v>
      </c>
      <c r="U27" s="21">
        <f t="shared" si="14"/>
        <v>0</v>
      </c>
      <c r="W27" s="23">
        <f>SUM(R27:R32)</f>
        <v>1.4945988901048641</v>
      </c>
      <c r="X27" s="23">
        <f>SUM(U27:U31)</f>
        <v>0</v>
      </c>
      <c r="Y27" s="23">
        <f t="shared" si="15"/>
        <v>1.4945988901048641</v>
      </c>
      <c r="Z27" s="24" t="str">
        <f t="shared" si="16"/>
        <v xml:space="preserve"> </v>
      </c>
      <c r="AA27" s="25" t="s">
        <v>44</v>
      </c>
      <c r="AB27" s="22">
        <f t="shared" si="17"/>
        <v>1</v>
      </c>
      <c r="AC27" s="22">
        <f t="shared" si="18"/>
        <v>1</v>
      </c>
      <c r="AD27" s="22">
        <f t="shared" si="19"/>
        <v>0</v>
      </c>
      <c r="AF27" s="22">
        <f t="shared" si="20"/>
        <v>0</v>
      </c>
      <c r="AG27" s="22">
        <f t="shared" si="21"/>
        <v>1</v>
      </c>
      <c r="AH27" s="22">
        <f t="shared" si="22"/>
        <v>0</v>
      </c>
    </row>
    <row r="28" spans="1:34" s="22" customFormat="1" x14ac:dyDescent="0.25">
      <c r="A28" s="11">
        <v>99</v>
      </c>
      <c r="B28" s="12">
        <v>224</v>
      </c>
      <c r="C28" s="13" t="s">
        <v>74</v>
      </c>
      <c r="D28" s="14" t="s">
        <v>80</v>
      </c>
      <c r="E28" s="15">
        <v>545</v>
      </c>
      <c r="F28" s="16" t="s">
        <v>72</v>
      </c>
      <c r="G28" s="16">
        <v>325571</v>
      </c>
      <c r="H28" s="17" t="s">
        <v>81</v>
      </c>
      <c r="I28" s="16">
        <v>536113</v>
      </c>
      <c r="J28" s="17" t="s">
        <v>82</v>
      </c>
      <c r="K28" s="18">
        <v>-123.5</v>
      </c>
      <c r="L28" s="19">
        <v>49.863939019999997</v>
      </c>
      <c r="M28" s="18">
        <v>16.743681200000001</v>
      </c>
      <c r="N28" s="19">
        <v>49.86367207</v>
      </c>
      <c r="O28" s="18">
        <v>16.74199368</v>
      </c>
      <c r="P28" s="19">
        <v>49.86430593</v>
      </c>
      <c r="Q28" s="20">
        <v>16.745315040000001</v>
      </c>
      <c r="R28" s="53">
        <f t="shared" si="13"/>
        <v>0.24827862029349257</v>
      </c>
      <c r="S28" s="21">
        <f t="shared" si="1"/>
        <v>0</v>
      </c>
      <c r="T28" s="21">
        <f t="shared" si="12"/>
        <v>0</v>
      </c>
      <c r="U28" s="21">
        <f t="shared" si="14"/>
        <v>0</v>
      </c>
      <c r="Y28" s="23">
        <f t="shared" si="15"/>
        <v>0</v>
      </c>
      <c r="Z28" s="24" t="str">
        <f t="shared" si="16"/>
        <v xml:space="preserve"> </v>
      </c>
      <c r="AA28" s="25" t="s">
        <v>44</v>
      </c>
      <c r="AB28" s="22">
        <f t="shared" si="17"/>
        <v>0</v>
      </c>
      <c r="AC28" s="22">
        <f t="shared" si="18"/>
        <v>0</v>
      </c>
      <c r="AD28" s="22">
        <f t="shared" si="19"/>
        <v>0</v>
      </c>
      <c r="AF28" s="22">
        <f t="shared" si="20"/>
        <v>0</v>
      </c>
      <c r="AG28" s="22">
        <f t="shared" si="21"/>
        <v>1</v>
      </c>
      <c r="AH28" s="22">
        <f t="shared" si="22"/>
        <v>0</v>
      </c>
    </row>
    <row r="29" spans="1:34" s="22" customFormat="1" x14ac:dyDescent="0.25">
      <c r="A29" s="11">
        <v>99</v>
      </c>
      <c r="B29" s="12">
        <v>224</v>
      </c>
      <c r="C29" s="13" t="s">
        <v>74</v>
      </c>
      <c r="D29" s="14" t="s">
        <v>80</v>
      </c>
      <c r="E29" s="15">
        <v>546</v>
      </c>
      <c r="F29" s="16" t="s">
        <v>72</v>
      </c>
      <c r="G29" s="16">
        <v>325571</v>
      </c>
      <c r="H29" s="17" t="s">
        <v>81</v>
      </c>
      <c r="I29" s="16">
        <v>536113</v>
      </c>
      <c r="J29" s="17" t="s">
        <v>82</v>
      </c>
      <c r="K29" s="18">
        <v>-119.6</v>
      </c>
      <c r="L29" s="19">
        <v>49.86486154</v>
      </c>
      <c r="M29" s="18">
        <v>16.746827199999998</v>
      </c>
      <c r="N29" s="19">
        <v>49.86430593</v>
      </c>
      <c r="O29" s="18">
        <v>16.745315040000001</v>
      </c>
      <c r="P29" s="19">
        <v>49.865450189999997</v>
      </c>
      <c r="Q29" s="20">
        <v>16.748303400000001</v>
      </c>
      <c r="R29" s="53">
        <f t="shared" si="13"/>
        <v>0.24913279693220969</v>
      </c>
      <c r="S29" s="21">
        <f t="shared" si="1"/>
        <v>0</v>
      </c>
      <c r="T29" s="21">
        <f t="shared" si="12"/>
        <v>0</v>
      </c>
      <c r="U29" s="21">
        <f t="shared" si="14"/>
        <v>0</v>
      </c>
      <c r="Y29" s="23">
        <f t="shared" si="15"/>
        <v>0</v>
      </c>
      <c r="Z29" s="24" t="str">
        <f t="shared" si="16"/>
        <v xml:space="preserve"> </v>
      </c>
      <c r="AA29" s="25" t="s">
        <v>44</v>
      </c>
      <c r="AB29" s="22">
        <f t="shared" si="17"/>
        <v>0</v>
      </c>
      <c r="AC29" s="22">
        <f t="shared" si="18"/>
        <v>0</v>
      </c>
      <c r="AD29" s="22">
        <f t="shared" si="19"/>
        <v>0</v>
      </c>
      <c r="AF29" s="22">
        <f t="shared" si="20"/>
        <v>0</v>
      </c>
      <c r="AG29" s="22">
        <f t="shared" si="21"/>
        <v>1</v>
      </c>
      <c r="AH29" s="22">
        <f t="shared" si="22"/>
        <v>0</v>
      </c>
    </row>
    <row r="30" spans="1:34" s="22" customFormat="1" x14ac:dyDescent="0.25">
      <c r="A30" s="11">
        <v>99</v>
      </c>
      <c r="B30" s="12">
        <v>224</v>
      </c>
      <c r="C30" s="13" t="s">
        <v>74</v>
      </c>
      <c r="D30" s="14" t="s">
        <v>80</v>
      </c>
      <c r="E30" s="15">
        <v>547</v>
      </c>
      <c r="F30" s="16" t="s">
        <v>72</v>
      </c>
      <c r="G30" s="16">
        <v>325571</v>
      </c>
      <c r="H30" s="17" t="s">
        <v>81</v>
      </c>
      <c r="I30" s="16">
        <v>536113</v>
      </c>
      <c r="J30" s="17" t="s">
        <v>82</v>
      </c>
      <c r="K30" s="18">
        <v>-118.3</v>
      </c>
      <c r="L30" s="19">
        <v>49.866051200000001</v>
      </c>
      <c r="M30" s="18">
        <v>16.749772740000001</v>
      </c>
      <c r="N30" s="19">
        <v>49.865450189999997</v>
      </c>
      <c r="O30" s="18">
        <v>16.748303400000001</v>
      </c>
      <c r="P30" s="19">
        <v>49.866652199999997</v>
      </c>
      <c r="Q30" s="20">
        <v>16.751242439999999</v>
      </c>
      <c r="R30" s="53">
        <f t="shared" si="13"/>
        <v>0.24947639793606546</v>
      </c>
      <c r="S30" s="21">
        <f t="shared" si="1"/>
        <v>0</v>
      </c>
      <c r="T30" s="21">
        <f t="shared" si="12"/>
        <v>0</v>
      </c>
      <c r="U30" s="21">
        <f t="shared" si="14"/>
        <v>0</v>
      </c>
      <c r="Y30" s="23">
        <f t="shared" si="15"/>
        <v>0</v>
      </c>
      <c r="Z30" s="24" t="str">
        <f t="shared" si="16"/>
        <v xml:space="preserve"> </v>
      </c>
      <c r="AA30" s="25" t="s">
        <v>44</v>
      </c>
      <c r="AB30" s="22">
        <f t="shared" si="17"/>
        <v>0</v>
      </c>
      <c r="AC30" s="22">
        <f t="shared" si="18"/>
        <v>0</v>
      </c>
      <c r="AD30" s="22">
        <f t="shared" si="19"/>
        <v>0</v>
      </c>
      <c r="AF30" s="22">
        <f t="shared" si="20"/>
        <v>0</v>
      </c>
      <c r="AG30" s="22">
        <f t="shared" si="21"/>
        <v>1</v>
      </c>
      <c r="AH30" s="22">
        <f t="shared" si="22"/>
        <v>0</v>
      </c>
    </row>
    <row r="31" spans="1:34" s="22" customFormat="1" x14ac:dyDescent="0.25">
      <c r="A31" s="11">
        <v>99</v>
      </c>
      <c r="B31" s="12">
        <v>224</v>
      </c>
      <c r="C31" s="13" t="s">
        <v>74</v>
      </c>
      <c r="D31" s="14" t="s">
        <v>80</v>
      </c>
      <c r="E31" s="15">
        <v>548</v>
      </c>
      <c r="F31" s="16" t="s">
        <v>72</v>
      </c>
      <c r="G31" s="16">
        <v>165182</v>
      </c>
      <c r="H31" s="17" t="s">
        <v>79</v>
      </c>
      <c r="I31" s="16">
        <v>581046</v>
      </c>
      <c r="J31" s="17" t="s">
        <v>79</v>
      </c>
      <c r="K31" s="18">
        <v>-116.7</v>
      </c>
      <c r="L31" s="19">
        <v>49.867253339999998</v>
      </c>
      <c r="M31" s="18">
        <v>16.752712110000001</v>
      </c>
      <c r="N31" s="19">
        <v>49.866652199999997</v>
      </c>
      <c r="O31" s="18">
        <v>16.751242439999999</v>
      </c>
      <c r="P31" s="19">
        <v>49.867854289999997</v>
      </c>
      <c r="Q31" s="20">
        <v>16.75418148</v>
      </c>
      <c r="R31" s="53">
        <f t="shared" si="13"/>
        <v>0.24947674113771612</v>
      </c>
      <c r="S31" s="21">
        <f t="shared" si="1"/>
        <v>0</v>
      </c>
      <c r="T31" s="21">
        <f t="shared" si="12"/>
        <v>0</v>
      </c>
      <c r="U31" s="21">
        <f t="shared" si="14"/>
        <v>0</v>
      </c>
      <c r="Y31" s="23">
        <f t="shared" si="15"/>
        <v>0</v>
      </c>
      <c r="Z31" s="24" t="str">
        <f t="shared" si="16"/>
        <v xml:space="preserve"> </v>
      </c>
      <c r="AA31" s="25" t="s">
        <v>44</v>
      </c>
      <c r="AB31" s="22">
        <f t="shared" si="17"/>
        <v>0</v>
      </c>
      <c r="AC31" s="22">
        <f t="shared" si="18"/>
        <v>0</v>
      </c>
      <c r="AD31" s="22">
        <f t="shared" si="19"/>
        <v>0</v>
      </c>
      <c r="AF31" s="22">
        <f t="shared" si="20"/>
        <v>0</v>
      </c>
      <c r="AG31" s="22">
        <f t="shared" si="21"/>
        <v>1</v>
      </c>
      <c r="AH31" s="22">
        <f t="shared" si="22"/>
        <v>0</v>
      </c>
    </row>
    <row r="32" spans="1:34" s="22" customFormat="1" x14ac:dyDescent="0.25">
      <c r="A32" s="11">
        <v>99</v>
      </c>
      <c r="B32" s="12">
        <v>224</v>
      </c>
      <c r="C32" s="13" t="s">
        <v>74</v>
      </c>
      <c r="D32" s="14" t="s">
        <v>80</v>
      </c>
      <c r="E32" s="15">
        <v>549</v>
      </c>
      <c r="F32" s="16" t="s">
        <v>72</v>
      </c>
      <c r="G32" s="16">
        <v>165182</v>
      </c>
      <c r="H32" s="17" t="s">
        <v>79</v>
      </c>
      <c r="I32" s="16">
        <v>581046</v>
      </c>
      <c r="J32" s="17" t="s">
        <v>79</v>
      </c>
      <c r="K32" s="18">
        <v>-117.5</v>
      </c>
      <c r="L32" s="19">
        <v>49.868455269999998</v>
      </c>
      <c r="M32" s="18">
        <v>16.755651180000001</v>
      </c>
      <c r="N32" s="19">
        <v>49.867854289999997</v>
      </c>
      <c r="O32" s="18">
        <v>16.75418148</v>
      </c>
      <c r="P32" s="19">
        <v>49.869056239999999</v>
      </c>
      <c r="Q32" s="20">
        <v>16.757120879999999</v>
      </c>
      <c r="R32" s="53">
        <f t="shared" si="13"/>
        <v>0.24948577258833393</v>
      </c>
      <c r="S32" s="21" t="str">
        <f t="shared" si="1"/>
        <v/>
      </c>
      <c r="T32" s="21" t="str">
        <f t="shared" si="12"/>
        <v/>
      </c>
      <c r="U32" s="21" t="str">
        <f t="shared" si="14"/>
        <v/>
      </c>
      <c r="Y32" s="23">
        <f t="shared" si="15"/>
        <v>0</v>
      </c>
      <c r="Z32" s="24" t="str">
        <f t="shared" si="16"/>
        <v xml:space="preserve"> </v>
      </c>
      <c r="AA32" s="25" t="s">
        <v>44</v>
      </c>
      <c r="AB32" s="22">
        <f t="shared" si="17"/>
        <v>0</v>
      </c>
      <c r="AC32" s="22">
        <f t="shared" si="18"/>
        <v>0</v>
      </c>
      <c r="AD32" s="22">
        <f t="shared" si="19"/>
        <v>0</v>
      </c>
      <c r="AF32" s="22">
        <f t="shared" si="20"/>
        <v>0</v>
      </c>
      <c r="AG32" s="22">
        <f t="shared" si="21"/>
        <v>1</v>
      </c>
      <c r="AH32" s="22">
        <f t="shared" si="22"/>
        <v>0</v>
      </c>
    </row>
    <row r="33" spans="1:34" s="22" customFormat="1" x14ac:dyDescent="0.25">
      <c r="A33" s="11"/>
      <c r="B33" s="12"/>
      <c r="C33" s="13"/>
      <c r="D33" s="14"/>
      <c r="E33" s="15"/>
      <c r="F33" s="16"/>
      <c r="G33" s="16"/>
      <c r="H33" s="17"/>
      <c r="I33" s="16"/>
      <c r="J33" s="17"/>
      <c r="K33" s="18"/>
      <c r="L33" s="19"/>
      <c r="M33" s="18"/>
      <c r="N33" s="19"/>
      <c r="O33" s="18"/>
      <c r="P33" s="19"/>
      <c r="Q33" s="20"/>
      <c r="R33" s="53" t="str">
        <f t="shared" si="13"/>
        <v/>
      </c>
      <c r="S33" s="21">
        <f t="shared" si="1"/>
        <v>5770.3602110784541</v>
      </c>
      <c r="T33" s="21">
        <f t="shared" si="12"/>
        <v>5770.3602110784541</v>
      </c>
      <c r="U33" s="21" t="str">
        <f t="shared" si="14"/>
        <v/>
      </c>
      <c r="Y33" s="23">
        <f t="shared" si="15"/>
        <v>0</v>
      </c>
      <c r="Z33" s="24" t="str">
        <f t="shared" si="16"/>
        <v xml:space="preserve"> </v>
      </c>
      <c r="AA33" s="25"/>
      <c r="AB33" s="22">
        <f t="shared" si="17"/>
        <v>0</v>
      </c>
      <c r="AC33" s="22">
        <f t="shared" si="18"/>
        <v>0</v>
      </c>
      <c r="AD33" s="22">
        <f t="shared" si="19"/>
        <v>0</v>
      </c>
      <c r="AF33" s="22">
        <f t="shared" si="20"/>
        <v>0</v>
      </c>
      <c r="AG33" s="22">
        <f t="shared" si="21"/>
        <v>0</v>
      </c>
      <c r="AH33" s="22">
        <f t="shared" si="22"/>
        <v>0</v>
      </c>
    </row>
    <row r="34" spans="1:34" s="22" customFormat="1" x14ac:dyDescent="0.25">
      <c r="A34" s="11">
        <v>100</v>
      </c>
      <c r="B34" s="12">
        <v>225</v>
      </c>
      <c r="C34" s="13" t="s">
        <v>74</v>
      </c>
      <c r="D34" s="14" t="s">
        <v>83</v>
      </c>
      <c r="E34" s="15">
        <v>550</v>
      </c>
      <c r="F34" s="16" t="s">
        <v>72</v>
      </c>
      <c r="G34" s="16">
        <v>165182</v>
      </c>
      <c r="H34" s="17" t="s">
        <v>79</v>
      </c>
      <c r="I34" s="16">
        <v>581046</v>
      </c>
      <c r="J34" s="17" t="s">
        <v>79</v>
      </c>
      <c r="K34" s="18">
        <v>-114.3</v>
      </c>
      <c r="L34" s="19">
        <v>49.872030189999997</v>
      </c>
      <c r="M34" s="18">
        <v>16.764498419999999</v>
      </c>
      <c r="N34" s="19">
        <v>49.871459919999999</v>
      </c>
      <c r="O34" s="18">
        <v>16.763000040000001</v>
      </c>
      <c r="P34" s="19">
        <v>49.87251723</v>
      </c>
      <c r="Q34" s="20">
        <v>16.766060400000001</v>
      </c>
      <c r="R34" s="53">
        <f t="shared" si="13"/>
        <v>0.24884430452978701</v>
      </c>
      <c r="S34" s="21">
        <f t="shared" si="1"/>
        <v>0</v>
      </c>
      <c r="T34" s="21">
        <f t="shared" si="12"/>
        <v>0</v>
      </c>
      <c r="U34" s="21">
        <f t="shared" si="14"/>
        <v>0</v>
      </c>
      <c r="W34" s="23">
        <f>SUM(R34:R36)</f>
        <v>0.74682980396667231</v>
      </c>
      <c r="X34" s="23">
        <f>SUM(U34:U35)</f>
        <v>0</v>
      </c>
      <c r="Y34" s="23">
        <f t="shared" si="15"/>
        <v>0.74682980396667231</v>
      </c>
      <c r="Z34" s="24" t="str">
        <f t="shared" si="16"/>
        <v xml:space="preserve"> </v>
      </c>
      <c r="AA34" s="25" t="s">
        <v>44</v>
      </c>
      <c r="AB34" s="22">
        <f t="shared" si="17"/>
        <v>1</v>
      </c>
      <c r="AC34" s="22">
        <f t="shared" si="18"/>
        <v>1</v>
      </c>
      <c r="AD34" s="22">
        <f t="shared" si="19"/>
        <v>0</v>
      </c>
      <c r="AF34" s="22">
        <f t="shared" si="20"/>
        <v>0</v>
      </c>
      <c r="AG34" s="22">
        <f t="shared" si="21"/>
        <v>1</v>
      </c>
      <c r="AH34" s="22">
        <f t="shared" si="22"/>
        <v>0</v>
      </c>
    </row>
    <row r="35" spans="1:34" s="22" customFormat="1" x14ac:dyDescent="0.25">
      <c r="A35" s="11">
        <v>100</v>
      </c>
      <c r="B35" s="12">
        <v>225</v>
      </c>
      <c r="C35" s="13" t="s">
        <v>74</v>
      </c>
      <c r="D35" s="14" t="s">
        <v>83</v>
      </c>
      <c r="E35" s="15">
        <v>551</v>
      </c>
      <c r="F35" s="16" t="s">
        <v>72</v>
      </c>
      <c r="G35" s="16">
        <v>50415</v>
      </c>
      <c r="H35" s="17" t="s">
        <v>82</v>
      </c>
      <c r="I35" s="16">
        <v>536113</v>
      </c>
      <c r="J35" s="17" t="s">
        <v>82</v>
      </c>
      <c r="K35" s="18">
        <v>-118.7</v>
      </c>
      <c r="L35" s="19">
        <v>49.872780579999997</v>
      </c>
      <c r="M35" s="18">
        <v>16.76775301</v>
      </c>
      <c r="N35" s="19">
        <v>49.87251723</v>
      </c>
      <c r="O35" s="18">
        <v>16.766060400000001</v>
      </c>
      <c r="P35" s="19">
        <v>49.872923610000001</v>
      </c>
      <c r="Q35" s="20">
        <v>16.76947032</v>
      </c>
      <c r="R35" s="53">
        <f t="shared" si="13"/>
        <v>0.24851052850251754</v>
      </c>
      <c r="S35" s="21">
        <f t="shared" si="1"/>
        <v>0</v>
      </c>
      <c r="T35" s="21">
        <f t="shared" si="12"/>
        <v>0</v>
      </c>
      <c r="U35" s="21">
        <f t="shared" si="14"/>
        <v>0</v>
      </c>
      <c r="Y35" s="23">
        <f t="shared" si="15"/>
        <v>0</v>
      </c>
      <c r="Z35" s="24" t="str">
        <f t="shared" si="16"/>
        <v xml:space="preserve"> </v>
      </c>
      <c r="AA35" s="25" t="s">
        <v>44</v>
      </c>
      <c r="AB35" s="22">
        <f t="shared" si="17"/>
        <v>0</v>
      </c>
      <c r="AC35" s="22">
        <f t="shared" si="18"/>
        <v>0</v>
      </c>
      <c r="AD35" s="22">
        <f t="shared" si="19"/>
        <v>0</v>
      </c>
      <c r="AF35" s="22">
        <f t="shared" si="20"/>
        <v>0</v>
      </c>
      <c r="AG35" s="22">
        <f t="shared" si="21"/>
        <v>1</v>
      </c>
      <c r="AH35" s="22">
        <f t="shared" si="22"/>
        <v>0</v>
      </c>
    </row>
    <row r="36" spans="1:34" s="22" customFormat="1" x14ac:dyDescent="0.25">
      <c r="A36" s="11">
        <v>100</v>
      </c>
      <c r="B36" s="12">
        <v>225</v>
      </c>
      <c r="C36" s="13" t="s">
        <v>74</v>
      </c>
      <c r="D36" s="14" t="s">
        <v>83</v>
      </c>
      <c r="E36" s="15">
        <v>552</v>
      </c>
      <c r="F36" s="16" t="s">
        <v>72</v>
      </c>
      <c r="G36" s="16">
        <v>46159</v>
      </c>
      <c r="H36" s="17" t="s">
        <v>83</v>
      </c>
      <c r="I36" s="16">
        <v>535885</v>
      </c>
      <c r="J36" s="17" t="s">
        <v>83</v>
      </c>
      <c r="K36" s="18">
        <v>-122.7</v>
      </c>
      <c r="L36" s="19">
        <v>49.872923520000001</v>
      </c>
      <c r="M36" s="18">
        <v>16.771184739999999</v>
      </c>
      <c r="N36" s="19">
        <v>49.872923610000001</v>
      </c>
      <c r="O36" s="18">
        <v>16.76947032</v>
      </c>
      <c r="P36" s="19">
        <v>49.872921640000001</v>
      </c>
      <c r="Q36" s="20">
        <v>16.772951519999999</v>
      </c>
      <c r="R36" s="53">
        <f t="shared" si="13"/>
        <v>0.24947497093436777</v>
      </c>
      <c r="S36" s="21" t="str">
        <f t="shared" si="1"/>
        <v/>
      </c>
      <c r="T36" s="21" t="str">
        <f t="shared" si="12"/>
        <v/>
      </c>
      <c r="U36" s="21" t="str">
        <f t="shared" si="14"/>
        <v/>
      </c>
      <c r="Y36" s="23">
        <f t="shared" si="15"/>
        <v>0</v>
      </c>
      <c r="Z36" s="24" t="str">
        <f t="shared" si="16"/>
        <v xml:space="preserve"> </v>
      </c>
      <c r="AA36" s="25" t="s">
        <v>44</v>
      </c>
      <c r="AB36" s="22">
        <f t="shared" si="17"/>
        <v>0</v>
      </c>
      <c r="AC36" s="22">
        <f t="shared" si="18"/>
        <v>0</v>
      </c>
      <c r="AD36" s="22">
        <f t="shared" si="19"/>
        <v>0</v>
      </c>
      <c r="AF36" s="22">
        <f t="shared" si="20"/>
        <v>0</v>
      </c>
      <c r="AG36" s="22">
        <f t="shared" si="21"/>
        <v>1</v>
      </c>
      <c r="AH36" s="22">
        <f t="shared" si="22"/>
        <v>0</v>
      </c>
    </row>
    <row r="37" spans="1:34" s="22" customFormat="1" x14ac:dyDescent="0.25">
      <c r="A37" s="11"/>
      <c r="B37" s="12"/>
      <c r="C37" s="13"/>
      <c r="D37" s="14"/>
      <c r="E37" s="15"/>
      <c r="F37" s="16"/>
      <c r="G37" s="16"/>
      <c r="H37" s="17"/>
      <c r="I37" s="16"/>
      <c r="J37" s="17"/>
      <c r="K37" s="18"/>
      <c r="L37" s="19"/>
      <c r="M37" s="18"/>
      <c r="N37" s="19"/>
      <c r="O37" s="18"/>
      <c r="P37" s="19"/>
      <c r="Q37" s="20"/>
      <c r="R37" s="53" t="str">
        <f t="shared" si="13"/>
        <v/>
      </c>
      <c r="S37" s="21">
        <f t="shared" si="1"/>
        <v>5770.7728968693409</v>
      </c>
      <c r="T37" s="21">
        <f t="shared" si="12"/>
        <v>5770.7728968693409</v>
      </c>
      <c r="U37" s="21" t="str">
        <f t="shared" si="14"/>
        <v/>
      </c>
      <c r="Y37" s="23">
        <f t="shared" si="15"/>
        <v>0</v>
      </c>
      <c r="Z37" s="24" t="str">
        <f t="shared" si="16"/>
        <v xml:space="preserve"> </v>
      </c>
      <c r="AA37" s="25"/>
      <c r="AB37" s="22">
        <f t="shared" si="17"/>
        <v>0</v>
      </c>
      <c r="AC37" s="22">
        <f t="shared" si="18"/>
        <v>0</v>
      </c>
      <c r="AD37" s="22">
        <f t="shared" si="19"/>
        <v>0</v>
      </c>
      <c r="AF37" s="22">
        <f t="shared" si="20"/>
        <v>0</v>
      </c>
      <c r="AG37" s="22">
        <f t="shared" si="21"/>
        <v>0</v>
      </c>
      <c r="AH37" s="22">
        <f t="shared" si="22"/>
        <v>0</v>
      </c>
    </row>
    <row r="38" spans="1:34" s="22" customFormat="1" x14ac:dyDescent="0.25">
      <c r="A38" s="11">
        <v>101</v>
      </c>
      <c r="B38" s="12">
        <v>226</v>
      </c>
      <c r="C38" s="13" t="s">
        <v>74</v>
      </c>
      <c r="D38" s="14" t="s">
        <v>84</v>
      </c>
      <c r="E38" s="15">
        <v>553</v>
      </c>
      <c r="F38" s="16" t="s">
        <v>72</v>
      </c>
      <c r="G38" s="16">
        <v>46159</v>
      </c>
      <c r="H38" s="17" t="s">
        <v>83</v>
      </c>
      <c r="I38" s="16">
        <v>535885</v>
      </c>
      <c r="J38" s="17" t="s">
        <v>83</v>
      </c>
      <c r="K38" s="18">
        <v>-120.6</v>
      </c>
      <c r="L38" s="19">
        <v>49.873006369999999</v>
      </c>
      <c r="M38" s="18">
        <v>16.774696330000001</v>
      </c>
      <c r="N38" s="19">
        <v>49.872921640000001</v>
      </c>
      <c r="O38" s="18">
        <v>16.772951519999999</v>
      </c>
      <c r="P38" s="19">
        <v>49.873133930000002</v>
      </c>
      <c r="Q38" s="20">
        <v>16.77641508</v>
      </c>
      <c r="R38" s="53">
        <f t="shared" si="13"/>
        <v>0.24933013302202633</v>
      </c>
      <c r="S38" s="21">
        <f t="shared" si="1"/>
        <v>0</v>
      </c>
      <c r="T38" s="21">
        <f t="shared" si="12"/>
        <v>0</v>
      </c>
      <c r="U38" s="21">
        <f t="shared" si="14"/>
        <v>0</v>
      </c>
      <c r="W38" s="23">
        <f>SUM(R38:R42)</f>
        <v>1.2422944609925459</v>
      </c>
      <c r="X38" s="23">
        <f>SUM(U38:U41)</f>
        <v>9.4935297966003418E-5</v>
      </c>
      <c r="Y38" s="23">
        <f t="shared" si="15"/>
        <v>1.2423893962905119</v>
      </c>
      <c r="Z38" s="24" t="str">
        <f t="shared" si="16"/>
        <v xml:space="preserve"> </v>
      </c>
      <c r="AA38" s="25" t="s">
        <v>44</v>
      </c>
      <c r="AB38" s="22">
        <f t="shared" si="17"/>
        <v>1</v>
      </c>
      <c r="AC38" s="22">
        <f t="shared" si="18"/>
        <v>1</v>
      </c>
      <c r="AD38" s="22">
        <f t="shared" si="19"/>
        <v>0</v>
      </c>
      <c r="AF38" s="22">
        <f t="shared" si="20"/>
        <v>0</v>
      </c>
      <c r="AG38" s="22">
        <f t="shared" si="21"/>
        <v>1</v>
      </c>
      <c r="AH38" s="22">
        <f t="shared" si="22"/>
        <v>0</v>
      </c>
    </row>
    <row r="39" spans="1:34" s="22" customFormat="1" x14ac:dyDescent="0.25">
      <c r="A39" s="11">
        <v>101</v>
      </c>
      <c r="B39" s="12">
        <v>226</v>
      </c>
      <c r="C39" s="13" t="s">
        <v>74</v>
      </c>
      <c r="D39" s="14" t="s">
        <v>84</v>
      </c>
      <c r="E39" s="15">
        <v>554</v>
      </c>
      <c r="F39" s="16" t="s">
        <v>72</v>
      </c>
      <c r="G39" s="16">
        <v>46159</v>
      </c>
      <c r="H39" s="17" t="s">
        <v>83</v>
      </c>
      <c r="I39" s="16">
        <v>535885</v>
      </c>
      <c r="J39" s="17" t="s">
        <v>83</v>
      </c>
      <c r="K39" s="18">
        <v>-128.30000000000001</v>
      </c>
      <c r="L39" s="19">
        <v>49.873306409999998</v>
      </c>
      <c r="M39" s="18">
        <v>16.77836697</v>
      </c>
      <c r="N39" s="19">
        <v>49.873133930000002</v>
      </c>
      <c r="O39" s="18">
        <v>16.77641508</v>
      </c>
      <c r="P39" s="19">
        <v>49.873424640000003</v>
      </c>
      <c r="Q39" s="20">
        <v>16.779868919999998</v>
      </c>
      <c r="R39" s="53">
        <f t="shared" si="13"/>
        <v>0.24961427277742954</v>
      </c>
      <c r="S39" s="21">
        <f t="shared" si="1"/>
        <v>0</v>
      </c>
      <c r="T39" s="21">
        <f t="shared" si="12"/>
        <v>0</v>
      </c>
      <c r="U39" s="21">
        <f t="shared" si="14"/>
        <v>0</v>
      </c>
      <c r="Y39" s="23">
        <f t="shared" si="15"/>
        <v>0</v>
      </c>
      <c r="Z39" s="24" t="str">
        <f t="shared" si="16"/>
        <v xml:space="preserve"> </v>
      </c>
      <c r="AA39" s="25" t="s">
        <v>44</v>
      </c>
      <c r="AB39" s="22">
        <f t="shared" si="17"/>
        <v>0</v>
      </c>
      <c r="AC39" s="22">
        <f t="shared" si="18"/>
        <v>0</v>
      </c>
      <c r="AD39" s="22">
        <f t="shared" si="19"/>
        <v>0</v>
      </c>
      <c r="AF39" s="22">
        <f t="shared" si="20"/>
        <v>0</v>
      </c>
      <c r="AG39" s="22">
        <f t="shared" si="21"/>
        <v>1</v>
      </c>
      <c r="AH39" s="22">
        <f t="shared" si="22"/>
        <v>0</v>
      </c>
    </row>
    <row r="40" spans="1:34" s="22" customFormat="1" x14ac:dyDescent="0.25">
      <c r="A40" s="11">
        <v>101</v>
      </c>
      <c r="B40" s="12">
        <v>226</v>
      </c>
      <c r="C40" s="13" t="s">
        <v>74</v>
      </c>
      <c r="D40" s="14" t="s">
        <v>84</v>
      </c>
      <c r="E40" s="15">
        <v>555</v>
      </c>
      <c r="F40" s="16" t="s">
        <v>72</v>
      </c>
      <c r="G40" s="16">
        <v>50415</v>
      </c>
      <c r="H40" s="17" t="s">
        <v>82</v>
      </c>
      <c r="I40" s="16">
        <v>536113</v>
      </c>
      <c r="J40" s="17" t="s">
        <v>82</v>
      </c>
      <c r="K40" s="18">
        <v>-130.30000000000001</v>
      </c>
      <c r="L40" s="19">
        <v>49.873432520000001</v>
      </c>
      <c r="M40" s="18">
        <v>16.781586770000001</v>
      </c>
      <c r="N40" s="19">
        <v>49.873424640000003</v>
      </c>
      <c r="O40" s="18">
        <v>16.779868919999998</v>
      </c>
      <c r="P40" s="19">
        <v>49.87325585</v>
      </c>
      <c r="Q40" s="20">
        <v>16.783300440000001</v>
      </c>
      <c r="R40" s="53">
        <f t="shared" si="13"/>
        <v>0.24662768900536203</v>
      </c>
      <c r="S40" s="21">
        <f t="shared" si="1"/>
        <v>9.4935297966003418E-5</v>
      </c>
      <c r="T40" s="21">
        <f t="shared" si="12"/>
        <v>9.4935297966003418E-5</v>
      </c>
      <c r="U40" s="21">
        <f t="shared" si="14"/>
        <v>9.4935297966003418E-5</v>
      </c>
      <c r="Y40" s="23">
        <f t="shared" si="15"/>
        <v>0</v>
      </c>
      <c r="Z40" s="24" t="str">
        <f t="shared" si="16"/>
        <v xml:space="preserve"> </v>
      </c>
      <c r="AA40" s="25" t="s">
        <v>44</v>
      </c>
      <c r="AB40" s="22">
        <f t="shared" si="17"/>
        <v>0</v>
      </c>
      <c r="AC40" s="22">
        <f t="shared" si="18"/>
        <v>0</v>
      </c>
      <c r="AD40" s="22">
        <f t="shared" si="19"/>
        <v>0</v>
      </c>
      <c r="AF40" s="22">
        <f t="shared" si="20"/>
        <v>0</v>
      </c>
      <c r="AG40" s="22">
        <f t="shared" si="21"/>
        <v>1</v>
      </c>
      <c r="AH40" s="22">
        <f t="shared" si="22"/>
        <v>0</v>
      </c>
    </row>
    <row r="41" spans="1:34" s="22" customFormat="1" x14ac:dyDescent="0.25">
      <c r="A41" s="11">
        <v>101</v>
      </c>
      <c r="B41" s="12">
        <v>226</v>
      </c>
      <c r="C41" s="13" t="s">
        <v>74</v>
      </c>
      <c r="D41" s="14" t="s">
        <v>84</v>
      </c>
      <c r="E41" s="15">
        <v>556</v>
      </c>
      <c r="F41" s="16" t="s">
        <v>72</v>
      </c>
      <c r="G41" s="16">
        <v>46159</v>
      </c>
      <c r="H41" s="17" t="s">
        <v>83</v>
      </c>
      <c r="I41" s="16">
        <v>535885</v>
      </c>
      <c r="J41" s="17" t="s">
        <v>83</v>
      </c>
      <c r="K41" s="18">
        <v>-128.5</v>
      </c>
      <c r="L41" s="19">
        <v>49.872759049999999</v>
      </c>
      <c r="M41" s="18">
        <v>16.78485817</v>
      </c>
      <c r="N41" s="19">
        <v>49.87325585</v>
      </c>
      <c r="O41" s="18">
        <v>16.783300440000001</v>
      </c>
      <c r="P41" s="19">
        <v>49.872130110000001</v>
      </c>
      <c r="Q41" s="20">
        <v>16.78628016</v>
      </c>
      <c r="R41" s="53">
        <f t="shared" si="13"/>
        <v>0.24752312219423644</v>
      </c>
      <c r="S41" s="21">
        <f t="shared" si="1"/>
        <v>0</v>
      </c>
      <c r="T41" s="21">
        <f t="shared" si="12"/>
        <v>0</v>
      </c>
      <c r="U41" s="21">
        <f t="shared" si="14"/>
        <v>0</v>
      </c>
      <c r="Y41" s="23">
        <f t="shared" si="15"/>
        <v>0</v>
      </c>
      <c r="Z41" s="24" t="str">
        <f t="shared" si="16"/>
        <v xml:space="preserve"> </v>
      </c>
      <c r="AA41" s="25" t="s">
        <v>44</v>
      </c>
      <c r="AB41" s="22">
        <f t="shared" si="17"/>
        <v>0</v>
      </c>
      <c r="AC41" s="22">
        <f t="shared" si="18"/>
        <v>0</v>
      </c>
      <c r="AD41" s="22">
        <f t="shared" si="19"/>
        <v>0</v>
      </c>
      <c r="AF41" s="22">
        <f t="shared" si="20"/>
        <v>0</v>
      </c>
      <c r="AG41" s="22">
        <f t="shared" si="21"/>
        <v>1</v>
      </c>
      <c r="AH41" s="22">
        <f t="shared" si="22"/>
        <v>0</v>
      </c>
    </row>
    <row r="42" spans="1:34" s="22" customFormat="1" x14ac:dyDescent="0.25">
      <c r="A42" s="11">
        <v>101</v>
      </c>
      <c r="B42" s="12">
        <v>226</v>
      </c>
      <c r="C42" s="13" t="s">
        <v>74</v>
      </c>
      <c r="D42" s="14" t="s">
        <v>84</v>
      </c>
      <c r="E42" s="15">
        <v>557</v>
      </c>
      <c r="F42" s="16" t="s">
        <v>72</v>
      </c>
      <c r="G42" s="16">
        <v>46159</v>
      </c>
      <c r="H42" s="17" t="s">
        <v>83</v>
      </c>
      <c r="I42" s="16">
        <v>535885</v>
      </c>
      <c r="J42" s="17" t="s">
        <v>83</v>
      </c>
      <c r="K42" s="18">
        <v>-126.5</v>
      </c>
      <c r="L42" s="19">
        <v>49.871466730000002</v>
      </c>
      <c r="M42" s="18">
        <v>16.787465699999998</v>
      </c>
      <c r="N42" s="19">
        <v>49.872130110000001</v>
      </c>
      <c r="O42" s="18">
        <v>16.78628016</v>
      </c>
      <c r="P42" s="19">
        <v>49.870660950000001</v>
      </c>
      <c r="Q42" s="20">
        <v>16.788906000000001</v>
      </c>
      <c r="R42" s="53">
        <f t="shared" si="13"/>
        <v>0.24919924399349158</v>
      </c>
      <c r="S42" s="21" t="e">
        <f>IF(ISBLANK(#REF!),"",ACOS(COS(RADIANS(90-#REF!))*COS(RADIANS(90-P42))+SIN(RADIANS(90-#REF!)) *SIN(RADIANS(90-P42))*COS(RADIANS(#REF!-Q42)))*6371)</f>
        <v>#REF!</v>
      </c>
      <c r="T42" s="21">
        <f t="shared" si="12"/>
        <v>0</v>
      </c>
      <c r="U42" s="21">
        <f t="shared" si="14"/>
        <v>0</v>
      </c>
      <c r="Y42" s="23">
        <f t="shared" si="15"/>
        <v>0</v>
      </c>
      <c r="Z42" s="24" t="str">
        <f t="shared" si="16"/>
        <v xml:space="preserve"> </v>
      </c>
      <c r="AA42" s="25" t="s">
        <v>44</v>
      </c>
      <c r="AB42" s="22">
        <f t="shared" si="17"/>
        <v>0</v>
      </c>
      <c r="AC42" s="22">
        <f t="shared" si="18"/>
        <v>0</v>
      </c>
      <c r="AD42" s="22">
        <f t="shared" si="19"/>
        <v>0</v>
      </c>
      <c r="AF42" s="22">
        <f t="shared" si="20"/>
        <v>0</v>
      </c>
      <c r="AG42" s="22">
        <f t="shared" si="21"/>
        <v>1</v>
      </c>
      <c r="AH42" s="22">
        <f t="shared" si="22"/>
        <v>0</v>
      </c>
    </row>
    <row r="43" spans="1:34" s="22" customFormat="1" x14ac:dyDescent="0.25">
      <c r="A43" s="11"/>
      <c r="B43" s="12"/>
      <c r="C43" s="13"/>
      <c r="D43" s="14"/>
      <c r="E43" s="15"/>
      <c r="F43" s="16"/>
      <c r="G43" s="16"/>
      <c r="H43" s="17"/>
      <c r="I43" s="16"/>
      <c r="J43" s="17"/>
      <c r="K43" s="18"/>
      <c r="L43" s="19"/>
      <c r="M43" s="18"/>
      <c r="N43" s="19"/>
      <c r="O43" s="18"/>
      <c r="P43" s="19"/>
      <c r="Q43" s="20"/>
      <c r="R43" s="53" t="str">
        <f t="shared" si="13"/>
        <v/>
      </c>
      <c r="S43" s="21">
        <f t="shared" si="1"/>
        <v>5770.782994943891</v>
      </c>
      <c r="T43" s="21">
        <f t="shared" si="12"/>
        <v>5770.782994943891</v>
      </c>
      <c r="U43" s="21" t="str">
        <f t="shared" si="14"/>
        <v/>
      </c>
      <c r="Y43" s="23">
        <f t="shared" si="15"/>
        <v>0</v>
      </c>
      <c r="Z43" s="24" t="str">
        <f t="shared" si="16"/>
        <v xml:space="preserve"> </v>
      </c>
      <c r="AA43" s="25"/>
      <c r="AB43" s="22">
        <f t="shared" si="17"/>
        <v>0</v>
      </c>
      <c r="AC43" s="22">
        <f t="shared" si="18"/>
        <v>0</v>
      </c>
      <c r="AD43" s="22">
        <f t="shared" si="19"/>
        <v>0</v>
      </c>
      <c r="AF43" s="22">
        <f t="shared" si="20"/>
        <v>0</v>
      </c>
      <c r="AG43" s="22">
        <f t="shared" si="21"/>
        <v>0</v>
      </c>
      <c r="AH43" s="22">
        <f t="shared" si="22"/>
        <v>0</v>
      </c>
    </row>
    <row r="44" spans="1:34" s="22" customFormat="1" x14ac:dyDescent="0.25">
      <c r="A44" s="11">
        <v>103</v>
      </c>
      <c r="B44" s="12">
        <v>228</v>
      </c>
      <c r="C44" s="13" t="s">
        <v>74</v>
      </c>
      <c r="D44" s="14" t="s">
        <v>85</v>
      </c>
      <c r="E44" s="15">
        <v>562</v>
      </c>
      <c r="F44" s="16" t="s">
        <v>72</v>
      </c>
      <c r="G44" s="16">
        <v>50415</v>
      </c>
      <c r="H44" s="17" t="s">
        <v>82</v>
      </c>
      <c r="I44" s="16">
        <v>536113</v>
      </c>
      <c r="J44" s="17" t="s">
        <v>82</v>
      </c>
      <c r="K44" s="18">
        <v>-128.69999999999999</v>
      </c>
      <c r="L44" s="19">
        <v>49.865946809999997</v>
      </c>
      <c r="M44" s="18">
        <v>16.802210120000002</v>
      </c>
      <c r="N44" s="19">
        <v>49.86601941</v>
      </c>
      <c r="O44" s="18">
        <v>16.800477480000001</v>
      </c>
      <c r="P44" s="19">
        <v>49.865844439999996</v>
      </c>
      <c r="Q44" s="20">
        <v>16.803938519999999</v>
      </c>
      <c r="R44" s="53">
        <f t="shared" si="13"/>
        <v>0.24882782466996645</v>
      </c>
      <c r="S44" s="21">
        <f t="shared" si="1"/>
        <v>0</v>
      </c>
      <c r="T44" s="21">
        <f t="shared" si="12"/>
        <v>0</v>
      </c>
      <c r="U44" s="21">
        <f t="shared" si="14"/>
        <v>0</v>
      </c>
      <c r="W44" s="23">
        <f>SUM(R44:R47)</f>
        <v>0.99461422944150124</v>
      </c>
      <c r="X44" s="22">
        <v>0</v>
      </c>
      <c r="Y44" s="23">
        <f t="shared" si="15"/>
        <v>0.99461422944150124</v>
      </c>
      <c r="Z44" s="24" t="str">
        <f t="shared" si="16"/>
        <v xml:space="preserve"> </v>
      </c>
      <c r="AA44" s="25" t="s">
        <v>44</v>
      </c>
      <c r="AB44" s="22">
        <f t="shared" si="17"/>
        <v>1</v>
      </c>
      <c r="AC44" s="22">
        <f t="shared" si="18"/>
        <v>1</v>
      </c>
      <c r="AD44" s="22">
        <f t="shared" si="19"/>
        <v>0</v>
      </c>
      <c r="AF44" s="22">
        <f t="shared" si="20"/>
        <v>0</v>
      </c>
      <c r="AG44" s="22">
        <f t="shared" si="21"/>
        <v>1</v>
      </c>
      <c r="AH44" s="22">
        <f t="shared" si="22"/>
        <v>0</v>
      </c>
    </row>
    <row r="45" spans="1:34" s="22" customFormat="1" x14ac:dyDescent="0.25">
      <c r="A45" s="11">
        <v>103</v>
      </c>
      <c r="B45" s="12">
        <v>228</v>
      </c>
      <c r="C45" s="13" t="s">
        <v>74</v>
      </c>
      <c r="D45" s="14" t="s">
        <v>85</v>
      </c>
      <c r="E45" s="15">
        <v>563</v>
      </c>
      <c r="F45" s="16" t="s">
        <v>72</v>
      </c>
      <c r="G45" s="16">
        <v>40053</v>
      </c>
      <c r="H45" s="17" t="s">
        <v>86</v>
      </c>
      <c r="I45" s="16">
        <v>541354</v>
      </c>
      <c r="J45" s="17" t="s">
        <v>87</v>
      </c>
      <c r="K45" s="18">
        <v>-127.5</v>
      </c>
      <c r="L45" s="19">
        <v>49.865573490000003</v>
      </c>
      <c r="M45" s="18">
        <v>16.805617909999999</v>
      </c>
      <c r="N45" s="19">
        <v>49.865844439999996</v>
      </c>
      <c r="O45" s="18">
        <v>16.803938519999999</v>
      </c>
      <c r="P45" s="19">
        <v>49.865174979999999</v>
      </c>
      <c r="Q45" s="20">
        <v>16.80724476</v>
      </c>
      <c r="R45" s="53">
        <f t="shared" si="13"/>
        <v>0.24839000244333986</v>
      </c>
      <c r="S45" s="21">
        <f t="shared" si="1"/>
        <v>0</v>
      </c>
      <c r="T45" s="21">
        <f t="shared" si="12"/>
        <v>0</v>
      </c>
      <c r="U45" s="21">
        <f t="shared" si="14"/>
        <v>0</v>
      </c>
      <c r="Y45" s="23">
        <f t="shared" si="15"/>
        <v>0</v>
      </c>
      <c r="Z45" s="24" t="str">
        <f t="shared" si="16"/>
        <v xml:space="preserve"> </v>
      </c>
      <c r="AA45" s="25" t="s">
        <v>44</v>
      </c>
      <c r="AB45" s="22">
        <f t="shared" si="17"/>
        <v>0</v>
      </c>
      <c r="AC45" s="22">
        <f t="shared" si="18"/>
        <v>0</v>
      </c>
      <c r="AD45" s="22">
        <f t="shared" si="19"/>
        <v>0</v>
      </c>
      <c r="AF45" s="22">
        <f t="shared" si="20"/>
        <v>0</v>
      </c>
      <c r="AG45" s="22">
        <f t="shared" si="21"/>
        <v>1</v>
      </c>
      <c r="AH45" s="22">
        <f t="shared" si="22"/>
        <v>0</v>
      </c>
    </row>
    <row r="46" spans="1:34" s="22" customFormat="1" x14ac:dyDescent="0.25">
      <c r="A46" s="11">
        <v>103</v>
      </c>
      <c r="B46" s="12">
        <v>228</v>
      </c>
      <c r="C46" s="13" t="s">
        <v>74</v>
      </c>
      <c r="D46" s="14" t="s">
        <v>85</v>
      </c>
      <c r="E46" s="15">
        <v>564</v>
      </c>
      <c r="F46" s="16" t="s">
        <v>72</v>
      </c>
      <c r="G46" s="16">
        <v>40053</v>
      </c>
      <c r="H46" s="17" t="s">
        <v>86</v>
      </c>
      <c r="I46" s="16">
        <v>541354</v>
      </c>
      <c r="J46" s="17" t="s">
        <v>87</v>
      </c>
      <c r="K46" s="18">
        <v>-126.8</v>
      </c>
      <c r="L46" s="19">
        <v>49.864670519999997</v>
      </c>
      <c r="M46" s="18">
        <v>16.80880368</v>
      </c>
      <c r="N46" s="19">
        <v>49.865174979999999</v>
      </c>
      <c r="O46" s="18">
        <v>16.80724476</v>
      </c>
      <c r="P46" s="19">
        <v>49.864188980000002</v>
      </c>
      <c r="Q46" s="20">
        <v>16.81037388</v>
      </c>
      <c r="R46" s="53">
        <f t="shared" si="13"/>
        <v>0.2496455029916782</v>
      </c>
      <c r="S46" s="21">
        <f t="shared" si="1"/>
        <v>0</v>
      </c>
      <c r="T46" s="21">
        <f t="shared" si="12"/>
        <v>0</v>
      </c>
      <c r="U46" s="21">
        <f t="shared" si="14"/>
        <v>0</v>
      </c>
      <c r="Y46" s="23">
        <f t="shared" si="15"/>
        <v>0</v>
      </c>
      <c r="Z46" s="24" t="str">
        <f t="shared" si="16"/>
        <v xml:space="preserve"> </v>
      </c>
      <c r="AA46" s="25" t="s">
        <v>44</v>
      </c>
      <c r="AB46" s="22">
        <f t="shared" si="17"/>
        <v>0</v>
      </c>
      <c r="AC46" s="22">
        <f t="shared" si="18"/>
        <v>0</v>
      </c>
      <c r="AD46" s="22">
        <f t="shared" si="19"/>
        <v>0</v>
      </c>
      <c r="AF46" s="22">
        <f t="shared" si="20"/>
        <v>0</v>
      </c>
      <c r="AG46" s="22">
        <f t="shared" si="21"/>
        <v>1</v>
      </c>
      <c r="AH46" s="22">
        <f t="shared" si="22"/>
        <v>0</v>
      </c>
    </row>
    <row r="47" spans="1:34" s="22" customFormat="1" x14ac:dyDescent="0.25">
      <c r="A47" s="11">
        <v>103</v>
      </c>
      <c r="B47" s="12">
        <v>228</v>
      </c>
      <c r="C47" s="13" t="s">
        <v>74</v>
      </c>
      <c r="D47" s="14" t="s">
        <v>85</v>
      </c>
      <c r="E47" s="15">
        <v>565</v>
      </c>
      <c r="F47" s="16" t="s">
        <v>72</v>
      </c>
      <c r="G47" s="16">
        <v>40053</v>
      </c>
      <c r="H47" s="17" t="s">
        <v>86</v>
      </c>
      <c r="I47" s="16">
        <v>541354</v>
      </c>
      <c r="J47" s="17" t="s">
        <v>87</v>
      </c>
      <c r="K47" s="18">
        <v>-127.1</v>
      </c>
      <c r="L47" s="19">
        <v>49.863850569999997</v>
      </c>
      <c r="M47" s="18">
        <v>16.812036190000001</v>
      </c>
      <c r="N47" s="19">
        <v>49.864188980000002</v>
      </c>
      <c r="O47" s="18">
        <v>16.81037388</v>
      </c>
      <c r="P47" s="19">
        <v>49.863646080000002</v>
      </c>
      <c r="Q47" s="20">
        <v>16.813726200000001</v>
      </c>
      <c r="R47" s="53">
        <f t="shared" si="13"/>
        <v>0.24775089933651673</v>
      </c>
      <c r="S47" s="21" t="str">
        <f t="shared" si="1"/>
        <v/>
      </c>
      <c r="T47" s="21" t="str">
        <f t="shared" si="12"/>
        <v/>
      </c>
      <c r="U47" s="21" t="str">
        <f t="shared" si="14"/>
        <v/>
      </c>
      <c r="Y47" s="23">
        <f t="shared" si="15"/>
        <v>0</v>
      </c>
      <c r="Z47" s="24" t="str">
        <f t="shared" si="16"/>
        <v xml:space="preserve"> </v>
      </c>
      <c r="AA47" s="25" t="s">
        <v>44</v>
      </c>
      <c r="AB47" s="22">
        <f t="shared" si="17"/>
        <v>0</v>
      </c>
      <c r="AC47" s="22">
        <f t="shared" si="18"/>
        <v>0</v>
      </c>
      <c r="AD47" s="22">
        <f t="shared" si="19"/>
        <v>0</v>
      </c>
      <c r="AF47" s="22">
        <f t="shared" si="20"/>
        <v>0</v>
      </c>
      <c r="AG47" s="22">
        <f t="shared" si="21"/>
        <v>1</v>
      </c>
      <c r="AH47" s="22">
        <f t="shared" si="22"/>
        <v>0</v>
      </c>
    </row>
    <row r="48" spans="1:34" s="22" customFormat="1" x14ac:dyDescent="0.25">
      <c r="A48" s="11"/>
      <c r="B48" s="12"/>
      <c r="C48" s="13"/>
      <c r="D48" s="14"/>
      <c r="E48" s="15"/>
      <c r="F48" s="16"/>
      <c r="G48" s="16"/>
      <c r="H48" s="17"/>
      <c r="I48" s="16"/>
      <c r="J48" s="17"/>
      <c r="K48" s="18"/>
      <c r="L48" s="19"/>
      <c r="M48" s="18"/>
      <c r="N48" s="19"/>
      <c r="O48" s="18"/>
      <c r="P48" s="19"/>
      <c r="Q48" s="20"/>
      <c r="R48" s="53" t="str">
        <f t="shared" si="13"/>
        <v/>
      </c>
      <c r="S48" s="21">
        <f t="shared" si="1"/>
        <v>5770.8864848438334</v>
      </c>
      <c r="T48" s="21">
        <f t="shared" si="12"/>
        <v>5770.8864848438334</v>
      </c>
      <c r="U48" s="21" t="str">
        <f t="shared" si="14"/>
        <v/>
      </c>
      <c r="Y48" s="23">
        <f t="shared" si="15"/>
        <v>0</v>
      </c>
      <c r="Z48" s="24" t="str">
        <f t="shared" si="16"/>
        <v xml:space="preserve"> </v>
      </c>
      <c r="AA48" s="25"/>
      <c r="AB48" s="22">
        <f t="shared" si="17"/>
        <v>0</v>
      </c>
      <c r="AC48" s="22">
        <f t="shared" si="18"/>
        <v>0</v>
      </c>
      <c r="AD48" s="22">
        <f t="shared" si="19"/>
        <v>0</v>
      </c>
      <c r="AF48" s="22">
        <f t="shared" si="20"/>
        <v>0</v>
      </c>
      <c r="AG48" s="22">
        <f t="shared" si="21"/>
        <v>0</v>
      </c>
      <c r="AH48" s="22">
        <f t="shared" si="22"/>
        <v>0</v>
      </c>
    </row>
    <row r="49" spans="1:34" s="22" customFormat="1" x14ac:dyDescent="0.25">
      <c r="A49" s="11">
        <v>104</v>
      </c>
      <c r="B49" s="12">
        <v>229</v>
      </c>
      <c r="C49" s="13" t="s">
        <v>74</v>
      </c>
      <c r="D49" s="14" t="s">
        <v>86</v>
      </c>
      <c r="E49" s="15">
        <v>566</v>
      </c>
      <c r="F49" s="16" t="s">
        <v>72</v>
      </c>
      <c r="G49" s="16">
        <v>40053</v>
      </c>
      <c r="H49" s="17" t="s">
        <v>86</v>
      </c>
      <c r="I49" s="16">
        <v>541354</v>
      </c>
      <c r="J49" s="17" t="s">
        <v>87</v>
      </c>
      <c r="K49" s="18">
        <v>-124.4</v>
      </c>
      <c r="L49" s="19">
        <v>49.863674959999997</v>
      </c>
      <c r="M49" s="18">
        <v>16.81546114</v>
      </c>
      <c r="N49" s="19">
        <v>49.863646080000002</v>
      </c>
      <c r="O49" s="18">
        <v>16.813726200000001</v>
      </c>
      <c r="P49" s="19">
        <v>49.863809910000001</v>
      </c>
      <c r="Q49" s="20">
        <v>16.817176079999999</v>
      </c>
      <c r="R49" s="53">
        <f t="shared" si="13"/>
        <v>0.24794757231093745</v>
      </c>
      <c r="S49" s="21">
        <f t="shared" si="1"/>
        <v>0</v>
      </c>
      <c r="T49" s="21">
        <f t="shared" si="12"/>
        <v>0</v>
      </c>
      <c r="U49" s="21">
        <f t="shared" si="14"/>
        <v>0</v>
      </c>
      <c r="W49" s="23">
        <f>SUM(R49:R51)</f>
        <v>0.74619723675436411</v>
      </c>
      <c r="X49" s="23">
        <f>SUM(U49:U50)</f>
        <v>9.4935297966003418E-5</v>
      </c>
      <c r="Y49" s="23">
        <f t="shared" si="15"/>
        <v>0.74629217205233012</v>
      </c>
      <c r="Z49" s="24" t="str">
        <f t="shared" si="16"/>
        <v xml:space="preserve"> </v>
      </c>
      <c r="AA49" s="25" t="s">
        <v>44</v>
      </c>
      <c r="AB49" s="22">
        <f t="shared" si="17"/>
        <v>1</v>
      </c>
      <c r="AC49" s="22">
        <f t="shared" si="18"/>
        <v>1</v>
      </c>
      <c r="AD49" s="22">
        <f t="shared" si="19"/>
        <v>0</v>
      </c>
      <c r="AF49" s="22">
        <f t="shared" si="20"/>
        <v>0</v>
      </c>
      <c r="AG49" s="22">
        <f t="shared" si="21"/>
        <v>1</v>
      </c>
      <c r="AH49" s="22">
        <f t="shared" si="22"/>
        <v>0</v>
      </c>
    </row>
    <row r="50" spans="1:34" s="22" customFormat="1" x14ac:dyDescent="0.25">
      <c r="A50" s="11">
        <v>104</v>
      </c>
      <c r="B50" s="12">
        <v>229</v>
      </c>
      <c r="C50" s="13" t="s">
        <v>74</v>
      </c>
      <c r="D50" s="14" t="s">
        <v>86</v>
      </c>
      <c r="E50" s="15">
        <v>567</v>
      </c>
      <c r="F50" s="16" t="s">
        <v>72</v>
      </c>
      <c r="G50" s="16">
        <v>40053</v>
      </c>
      <c r="H50" s="17" t="s">
        <v>86</v>
      </c>
      <c r="I50" s="16">
        <v>541354</v>
      </c>
      <c r="J50" s="17" t="s">
        <v>87</v>
      </c>
      <c r="K50" s="18">
        <v>-121.1</v>
      </c>
      <c r="L50" s="19">
        <v>49.864019620000001</v>
      </c>
      <c r="M50" s="18">
        <v>16.818884529999998</v>
      </c>
      <c r="N50" s="19">
        <v>49.863809910000001</v>
      </c>
      <c r="O50" s="18">
        <v>16.817176079999999</v>
      </c>
      <c r="P50" s="19">
        <v>49.864234340000003</v>
      </c>
      <c r="Q50" s="20">
        <v>16.82058636</v>
      </c>
      <c r="R50" s="53">
        <f t="shared" si="13"/>
        <v>0.24895184955938965</v>
      </c>
      <c r="S50" s="21">
        <f t="shared" si="1"/>
        <v>9.4935297966003418E-5</v>
      </c>
      <c r="T50" s="21">
        <f t="shared" si="12"/>
        <v>9.4935297966003418E-5</v>
      </c>
      <c r="U50" s="21">
        <f t="shared" si="14"/>
        <v>9.4935297966003418E-5</v>
      </c>
      <c r="Y50" s="23">
        <f t="shared" si="15"/>
        <v>0</v>
      </c>
      <c r="Z50" s="24" t="str">
        <f t="shared" si="16"/>
        <v xml:space="preserve"> </v>
      </c>
      <c r="AA50" s="25" t="s">
        <v>44</v>
      </c>
      <c r="AB50" s="22">
        <f t="shared" si="17"/>
        <v>0</v>
      </c>
      <c r="AC50" s="22">
        <f t="shared" si="18"/>
        <v>0</v>
      </c>
      <c r="AD50" s="22">
        <f t="shared" si="19"/>
        <v>0</v>
      </c>
      <c r="AF50" s="22">
        <f t="shared" si="20"/>
        <v>0</v>
      </c>
      <c r="AG50" s="22">
        <f t="shared" si="21"/>
        <v>1</v>
      </c>
      <c r="AH50" s="22">
        <f t="shared" si="22"/>
        <v>0</v>
      </c>
    </row>
    <row r="51" spans="1:34" s="22" customFormat="1" x14ac:dyDescent="0.25">
      <c r="A51" s="11">
        <v>104</v>
      </c>
      <c r="B51" s="12">
        <v>229</v>
      </c>
      <c r="C51" s="13" t="s">
        <v>74</v>
      </c>
      <c r="D51" s="14" t="s">
        <v>86</v>
      </c>
      <c r="E51" s="15">
        <v>568</v>
      </c>
      <c r="F51" s="16" t="s">
        <v>72</v>
      </c>
      <c r="G51" s="16">
        <v>40053</v>
      </c>
      <c r="H51" s="17" t="s">
        <v>86</v>
      </c>
      <c r="I51" s="16">
        <v>541354</v>
      </c>
      <c r="J51" s="17" t="s">
        <v>87</v>
      </c>
      <c r="K51" s="18">
        <v>-121.7</v>
      </c>
      <c r="L51" s="19">
        <v>49.86444994</v>
      </c>
      <c r="M51" s="18">
        <v>16.822292340000001</v>
      </c>
      <c r="N51" s="19">
        <v>49.864234340000003</v>
      </c>
      <c r="O51" s="18">
        <v>16.82058636</v>
      </c>
      <c r="P51" s="19">
        <v>49.864665619999997</v>
      </c>
      <c r="Q51" s="20">
        <v>16.823999520000001</v>
      </c>
      <c r="R51" s="53">
        <f t="shared" si="13"/>
        <v>0.24929781488403702</v>
      </c>
      <c r="S51" s="21" t="str">
        <f t="shared" si="1"/>
        <v/>
      </c>
      <c r="T51" s="21" t="str">
        <f t="shared" si="12"/>
        <v/>
      </c>
      <c r="U51" s="21" t="str">
        <f t="shared" si="14"/>
        <v/>
      </c>
      <c r="Y51" s="23">
        <f t="shared" si="15"/>
        <v>0</v>
      </c>
      <c r="Z51" s="24" t="str">
        <f t="shared" si="16"/>
        <v xml:space="preserve"> </v>
      </c>
      <c r="AA51" s="25" t="s">
        <v>44</v>
      </c>
      <c r="AB51" s="22">
        <f t="shared" si="17"/>
        <v>0</v>
      </c>
      <c r="AC51" s="22">
        <f t="shared" si="18"/>
        <v>0</v>
      </c>
      <c r="AD51" s="22">
        <f t="shared" si="19"/>
        <v>0</v>
      </c>
      <c r="AF51" s="22">
        <f t="shared" si="20"/>
        <v>0</v>
      </c>
      <c r="AG51" s="22">
        <f t="shared" si="21"/>
        <v>1</v>
      </c>
      <c r="AH51" s="22">
        <f t="shared" si="22"/>
        <v>0</v>
      </c>
    </row>
    <row r="52" spans="1:34" s="22" customFormat="1" x14ac:dyDescent="0.25">
      <c r="A52" s="11"/>
      <c r="B52" s="12"/>
      <c r="C52" s="13"/>
      <c r="D52" s="14"/>
      <c r="E52" s="15"/>
      <c r="F52" s="16"/>
      <c r="G52" s="16"/>
      <c r="H52" s="17"/>
      <c r="I52" s="16"/>
      <c r="J52" s="17"/>
      <c r="K52" s="18"/>
      <c r="L52" s="19"/>
      <c r="M52" s="18"/>
      <c r="N52" s="19"/>
      <c r="O52" s="18"/>
      <c r="P52" s="19"/>
      <c r="Q52" s="20"/>
      <c r="R52" s="53" t="str">
        <f t="shared" si="13"/>
        <v/>
      </c>
      <c r="S52" s="21">
        <f t="shared" si="1"/>
        <v>5771.2626585859252</v>
      </c>
      <c r="T52" s="21">
        <f t="shared" si="12"/>
        <v>5771.2626585859252</v>
      </c>
      <c r="U52" s="21" t="str">
        <f t="shared" si="14"/>
        <v/>
      </c>
      <c r="Y52" s="23">
        <f t="shared" si="15"/>
        <v>0</v>
      </c>
      <c r="Z52" s="24" t="str">
        <f t="shared" si="16"/>
        <v xml:space="preserve"> </v>
      </c>
      <c r="AA52" s="25"/>
      <c r="AB52" s="22">
        <f t="shared" si="17"/>
        <v>0</v>
      </c>
      <c r="AC52" s="22">
        <f t="shared" si="18"/>
        <v>0</v>
      </c>
      <c r="AD52" s="22">
        <f t="shared" si="19"/>
        <v>0</v>
      </c>
      <c r="AF52" s="22">
        <f t="shared" si="20"/>
        <v>0</v>
      </c>
      <c r="AG52" s="22">
        <f t="shared" si="21"/>
        <v>0</v>
      </c>
      <c r="AH52" s="22">
        <f t="shared" si="22"/>
        <v>0</v>
      </c>
    </row>
    <row r="53" spans="1:34" s="22" customFormat="1" x14ac:dyDescent="0.25">
      <c r="A53" s="11">
        <v>105</v>
      </c>
      <c r="B53" s="12">
        <v>230</v>
      </c>
      <c r="C53" s="13" t="s">
        <v>74</v>
      </c>
      <c r="D53" s="14" t="s">
        <v>88</v>
      </c>
      <c r="E53" s="15">
        <v>1116</v>
      </c>
      <c r="F53" s="16" t="s">
        <v>72</v>
      </c>
      <c r="G53" s="16">
        <v>40053</v>
      </c>
      <c r="H53" s="17" t="s">
        <v>86</v>
      </c>
      <c r="I53" s="16">
        <v>541354</v>
      </c>
      <c r="J53" s="17" t="s">
        <v>87</v>
      </c>
      <c r="K53" s="18">
        <v>0</v>
      </c>
      <c r="L53" s="19">
        <v>49.8648813</v>
      </c>
      <c r="M53" s="18">
        <v>16.825706109999999</v>
      </c>
      <c r="N53" s="19">
        <v>49.864665619999997</v>
      </c>
      <c r="O53" s="18">
        <v>16.823999520000001</v>
      </c>
      <c r="P53" s="19">
        <v>49.865096889999997</v>
      </c>
      <c r="Q53" s="20">
        <v>16.82741304</v>
      </c>
      <c r="R53" s="53">
        <f t="shared" si="13"/>
        <v>0.24932077059230084</v>
      </c>
      <c r="S53" s="21" t="e">
        <f>IF(ISBLANK(#REF!),"",ACOS(COS(RADIANS(90-#REF!))*COS(RADIANS(90-P53))+SIN(RADIANS(90-#REF!)) *SIN(RADIANS(90-P53))*COS(RADIANS(#REF!-Q53)))*6371)</f>
        <v>#REF!</v>
      </c>
      <c r="T53" s="21">
        <f t="shared" si="12"/>
        <v>0</v>
      </c>
      <c r="U53" s="21">
        <f t="shared" si="14"/>
        <v>0</v>
      </c>
      <c r="W53" s="23">
        <f>+R53</f>
        <v>0.24932077059230084</v>
      </c>
      <c r="X53" s="22">
        <v>0</v>
      </c>
      <c r="Y53" s="23">
        <f t="shared" si="15"/>
        <v>0.24932077059230084</v>
      </c>
      <c r="Z53" s="24" t="str">
        <f t="shared" si="16"/>
        <v xml:space="preserve"> </v>
      </c>
      <c r="AA53" s="25" t="s">
        <v>44</v>
      </c>
      <c r="AB53" s="22">
        <f t="shared" si="17"/>
        <v>1</v>
      </c>
      <c r="AC53" s="22">
        <f t="shared" si="18"/>
        <v>1</v>
      </c>
      <c r="AD53" s="22">
        <f t="shared" si="19"/>
        <v>0</v>
      </c>
      <c r="AF53" s="22">
        <f t="shared" si="20"/>
        <v>0</v>
      </c>
      <c r="AG53" s="22">
        <f t="shared" si="21"/>
        <v>1</v>
      </c>
      <c r="AH53" s="22">
        <f t="shared" si="22"/>
        <v>0</v>
      </c>
    </row>
    <row r="54" spans="1:34" s="22" customFormat="1" x14ac:dyDescent="0.25">
      <c r="A54" s="11"/>
      <c r="B54" s="12"/>
      <c r="C54" s="13"/>
      <c r="D54" s="14"/>
      <c r="E54" s="15"/>
      <c r="F54" s="16"/>
      <c r="G54" s="16"/>
      <c r="H54" s="17"/>
      <c r="I54" s="16"/>
      <c r="J54" s="17"/>
      <c r="K54" s="18"/>
      <c r="L54" s="19"/>
      <c r="M54" s="18"/>
      <c r="N54" s="19"/>
      <c r="O54" s="18"/>
      <c r="P54" s="19"/>
      <c r="Q54" s="20"/>
      <c r="R54" s="53" t="str">
        <f t="shared" si="13"/>
        <v/>
      </c>
      <c r="S54" s="21">
        <f t="shared" ref="S54:S88" si="23">IF(ISBLANK(N55),"",ACOS(COS(RADIANS(90-N55))*COS(RADIANS(90-P54))+SIN(RADIANS(90-N55)) *SIN(RADIANS(90-P54))*COS(RADIANS(O55-Q54)))*6371)</f>
        <v>5764.0054119836677</v>
      </c>
      <c r="T54" s="21">
        <f t="shared" si="12"/>
        <v>5764.0054119836677</v>
      </c>
      <c r="U54" s="21" t="str">
        <f t="shared" si="14"/>
        <v/>
      </c>
      <c r="Y54" s="23">
        <f t="shared" si="15"/>
        <v>0</v>
      </c>
      <c r="Z54" s="24" t="str">
        <f t="shared" si="16"/>
        <v xml:space="preserve"> </v>
      </c>
      <c r="AA54" s="25"/>
      <c r="AB54" s="22">
        <f t="shared" si="17"/>
        <v>0</v>
      </c>
      <c r="AC54" s="22">
        <f t="shared" si="18"/>
        <v>0</v>
      </c>
      <c r="AD54" s="22">
        <f t="shared" si="19"/>
        <v>0</v>
      </c>
      <c r="AF54" s="22">
        <f t="shared" si="20"/>
        <v>0</v>
      </c>
      <c r="AG54" s="22">
        <f t="shared" si="21"/>
        <v>0</v>
      </c>
      <c r="AH54" s="22">
        <f t="shared" si="22"/>
        <v>0</v>
      </c>
    </row>
    <row r="55" spans="1:34" s="22" customFormat="1" x14ac:dyDescent="0.25">
      <c r="A55" s="11">
        <v>107</v>
      </c>
      <c r="B55" s="12">
        <v>235</v>
      </c>
      <c r="C55" s="13" t="s">
        <v>74</v>
      </c>
      <c r="D55" s="14" t="s">
        <v>89</v>
      </c>
      <c r="E55" s="15">
        <v>571</v>
      </c>
      <c r="F55" s="16" t="s">
        <v>72</v>
      </c>
      <c r="G55" s="16">
        <v>31305</v>
      </c>
      <c r="H55" s="17" t="s">
        <v>90</v>
      </c>
      <c r="I55" s="16">
        <v>540480</v>
      </c>
      <c r="J55" s="17" t="s">
        <v>91</v>
      </c>
      <c r="K55" s="18">
        <v>-114.6</v>
      </c>
      <c r="L55" s="19">
        <v>49.750824649999998</v>
      </c>
      <c r="M55" s="18">
        <v>16.99512957</v>
      </c>
      <c r="N55" s="19">
        <v>49.750915650000003</v>
      </c>
      <c r="O55" s="18">
        <v>16.993401120000001</v>
      </c>
      <c r="P55" s="19">
        <v>49.75073364</v>
      </c>
      <c r="Q55" s="20">
        <v>16.996859279999999</v>
      </c>
      <c r="R55" s="53">
        <f t="shared" si="13"/>
        <v>0.2492726877094511</v>
      </c>
      <c r="S55" s="21">
        <f t="shared" si="23"/>
        <v>0</v>
      </c>
      <c r="T55" s="21">
        <f t="shared" si="12"/>
        <v>0</v>
      </c>
      <c r="U55" s="21">
        <f t="shared" si="14"/>
        <v>0</v>
      </c>
      <c r="W55" s="23">
        <f>SUM(R55:R60)</f>
        <v>1.495637029481413</v>
      </c>
      <c r="X55" s="23">
        <f>SUM(U55:U59)</f>
        <v>0</v>
      </c>
      <c r="Y55" s="23">
        <f t="shared" si="15"/>
        <v>1.495637029481413</v>
      </c>
      <c r="Z55" s="24" t="str">
        <f t="shared" si="16"/>
        <v xml:space="preserve"> </v>
      </c>
      <c r="AA55" s="25" t="s">
        <v>44</v>
      </c>
      <c r="AB55" s="22">
        <f t="shared" si="17"/>
        <v>1</v>
      </c>
      <c r="AC55" s="22">
        <f t="shared" si="18"/>
        <v>1</v>
      </c>
      <c r="AD55" s="22">
        <f t="shared" si="19"/>
        <v>0</v>
      </c>
      <c r="AF55" s="22">
        <f t="shared" si="20"/>
        <v>0</v>
      </c>
      <c r="AG55" s="22">
        <f t="shared" si="21"/>
        <v>1</v>
      </c>
      <c r="AH55" s="22">
        <f t="shared" si="22"/>
        <v>0</v>
      </c>
    </row>
    <row r="56" spans="1:34" s="22" customFormat="1" x14ac:dyDescent="0.25">
      <c r="A56" s="11">
        <v>107</v>
      </c>
      <c r="B56" s="12">
        <v>235</v>
      </c>
      <c r="C56" s="13" t="s">
        <v>74</v>
      </c>
      <c r="D56" s="14" t="s">
        <v>89</v>
      </c>
      <c r="E56" s="15">
        <v>572</v>
      </c>
      <c r="F56" s="16" t="s">
        <v>72</v>
      </c>
      <c r="G56" s="16">
        <v>31305</v>
      </c>
      <c r="H56" s="17" t="s">
        <v>90</v>
      </c>
      <c r="I56" s="16">
        <v>540480</v>
      </c>
      <c r="J56" s="17" t="s">
        <v>91</v>
      </c>
      <c r="K56" s="18">
        <v>-120.7</v>
      </c>
      <c r="L56" s="19">
        <v>49.750642640000002</v>
      </c>
      <c r="M56" s="18">
        <v>16.998587730000001</v>
      </c>
      <c r="N56" s="19">
        <v>49.75073364</v>
      </c>
      <c r="O56" s="18">
        <v>16.996859279999999</v>
      </c>
      <c r="P56" s="19">
        <v>49.750551629999997</v>
      </c>
      <c r="Q56" s="20">
        <v>17.00031744</v>
      </c>
      <c r="R56" s="53">
        <f t="shared" si="13"/>
        <v>0.24927362776447071</v>
      </c>
      <c r="S56" s="21">
        <f t="shared" si="23"/>
        <v>0</v>
      </c>
      <c r="T56" s="21">
        <f t="shared" si="12"/>
        <v>0</v>
      </c>
      <c r="U56" s="21">
        <f t="shared" si="14"/>
        <v>0</v>
      </c>
      <c r="Y56" s="23">
        <f t="shared" si="15"/>
        <v>0</v>
      </c>
      <c r="Z56" s="24" t="str">
        <f t="shared" si="16"/>
        <v xml:space="preserve"> </v>
      </c>
      <c r="AA56" s="25" t="s">
        <v>44</v>
      </c>
      <c r="AB56" s="22">
        <f t="shared" si="17"/>
        <v>0</v>
      </c>
      <c r="AC56" s="22">
        <f t="shared" si="18"/>
        <v>0</v>
      </c>
      <c r="AD56" s="22">
        <f t="shared" si="19"/>
        <v>0</v>
      </c>
      <c r="AF56" s="22">
        <f t="shared" si="20"/>
        <v>0</v>
      </c>
      <c r="AG56" s="22">
        <f t="shared" si="21"/>
        <v>1</v>
      </c>
      <c r="AH56" s="22">
        <f t="shared" si="22"/>
        <v>0</v>
      </c>
    </row>
    <row r="57" spans="1:34" s="22" customFormat="1" x14ac:dyDescent="0.25">
      <c r="A57" s="11">
        <v>107</v>
      </c>
      <c r="B57" s="12">
        <v>235</v>
      </c>
      <c r="C57" s="13" t="s">
        <v>74</v>
      </c>
      <c r="D57" s="14" t="s">
        <v>89</v>
      </c>
      <c r="E57" s="15">
        <v>573</v>
      </c>
      <c r="F57" s="16" t="s">
        <v>72</v>
      </c>
      <c r="G57" s="16">
        <v>31305</v>
      </c>
      <c r="H57" s="17" t="s">
        <v>90</v>
      </c>
      <c r="I57" s="16">
        <v>540480</v>
      </c>
      <c r="J57" s="17" t="s">
        <v>91</v>
      </c>
      <c r="K57" s="18">
        <v>-124</v>
      </c>
      <c r="L57" s="19">
        <v>49.750460529999998</v>
      </c>
      <c r="M57" s="18">
        <v>17.002046100000001</v>
      </c>
      <c r="N57" s="19">
        <v>49.750551629999997</v>
      </c>
      <c r="O57" s="18">
        <v>17.00031744</v>
      </c>
      <c r="P57" s="19">
        <v>49.750369390000003</v>
      </c>
      <c r="Q57" s="20">
        <v>17.003775600000001</v>
      </c>
      <c r="R57" s="53">
        <f t="shared" si="13"/>
        <v>0.24927662868594491</v>
      </c>
      <c r="S57" s="21">
        <f t="shared" si="23"/>
        <v>0</v>
      </c>
      <c r="T57" s="21">
        <f t="shared" si="12"/>
        <v>0</v>
      </c>
      <c r="U57" s="21">
        <f t="shared" si="14"/>
        <v>0</v>
      </c>
      <c r="Y57" s="23">
        <f t="shared" si="15"/>
        <v>0</v>
      </c>
      <c r="Z57" s="24" t="str">
        <f t="shared" si="16"/>
        <v xml:space="preserve"> </v>
      </c>
      <c r="AA57" s="25" t="s">
        <v>44</v>
      </c>
      <c r="AB57" s="22">
        <f t="shared" si="17"/>
        <v>0</v>
      </c>
      <c r="AC57" s="22">
        <f t="shared" si="18"/>
        <v>0</v>
      </c>
      <c r="AD57" s="22">
        <f t="shared" si="19"/>
        <v>0</v>
      </c>
      <c r="AF57" s="22">
        <f t="shared" si="20"/>
        <v>0</v>
      </c>
      <c r="AG57" s="22">
        <f t="shared" si="21"/>
        <v>1</v>
      </c>
      <c r="AH57" s="22">
        <f t="shared" si="22"/>
        <v>0</v>
      </c>
    </row>
    <row r="58" spans="1:34" s="22" customFormat="1" x14ac:dyDescent="0.25">
      <c r="A58" s="11">
        <v>107</v>
      </c>
      <c r="B58" s="12">
        <v>235</v>
      </c>
      <c r="C58" s="13" t="s">
        <v>74</v>
      </c>
      <c r="D58" s="14" t="s">
        <v>89</v>
      </c>
      <c r="E58" s="15">
        <v>574</v>
      </c>
      <c r="F58" s="16" t="s">
        <v>72</v>
      </c>
      <c r="G58" s="16">
        <v>72575</v>
      </c>
      <c r="H58" s="17" t="s">
        <v>92</v>
      </c>
      <c r="I58" s="16">
        <v>552372</v>
      </c>
      <c r="J58" s="17" t="s">
        <v>93</v>
      </c>
      <c r="K58" s="18">
        <v>-130.6</v>
      </c>
      <c r="L58" s="19">
        <v>49.750278289999997</v>
      </c>
      <c r="M58" s="18">
        <v>17.005504259999999</v>
      </c>
      <c r="N58" s="19">
        <v>49.750369390000003</v>
      </c>
      <c r="O58" s="18">
        <v>17.003775600000001</v>
      </c>
      <c r="P58" s="19">
        <v>49.750187140000001</v>
      </c>
      <c r="Q58" s="20">
        <v>17.007233759999998</v>
      </c>
      <c r="R58" s="53">
        <f t="shared" si="13"/>
        <v>0.24927764103645744</v>
      </c>
      <c r="S58" s="21">
        <f t="shared" si="23"/>
        <v>0</v>
      </c>
      <c r="T58" s="21">
        <f t="shared" si="12"/>
        <v>0</v>
      </c>
      <c r="U58" s="21">
        <f t="shared" si="14"/>
        <v>0</v>
      </c>
      <c r="Y58" s="23">
        <f t="shared" si="15"/>
        <v>0</v>
      </c>
      <c r="Z58" s="24" t="str">
        <f t="shared" si="16"/>
        <v xml:space="preserve"> </v>
      </c>
      <c r="AA58" s="25" t="s">
        <v>44</v>
      </c>
      <c r="AB58" s="22">
        <f t="shared" si="17"/>
        <v>0</v>
      </c>
      <c r="AC58" s="22">
        <f t="shared" si="18"/>
        <v>0</v>
      </c>
      <c r="AD58" s="22">
        <f t="shared" si="19"/>
        <v>0</v>
      </c>
      <c r="AF58" s="22">
        <f t="shared" si="20"/>
        <v>0</v>
      </c>
      <c r="AG58" s="22">
        <f t="shared" si="21"/>
        <v>1</v>
      </c>
      <c r="AH58" s="22">
        <f t="shared" si="22"/>
        <v>0</v>
      </c>
    </row>
    <row r="59" spans="1:34" s="22" customFormat="1" x14ac:dyDescent="0.25">
      <c r="A59" s="11">
        <v>107</v>
      </c>
      <c r="B59" s="12">
        <v>235</v>
      </c>
      <c r="C59" s="13" t="s">
        <v>74</v>
      </c>
      <c r="D59" s="14" t="s">
        <v>89</v>
      </c>
      <c r="E59" s="15">
        <v>575</v>
      </c>
      <c r="F59" s="16" t="s">
        <v>72</v>
      </c>
      <c r="G59" s="16">
        <v>72575</v>
      </c>
      <c r="H59" s="17" t="s">
        <v>92</v>
      </c>
      <c r="I59" s="16">
        <v>552372</v>
      </c>
      <c r="J59" s="17" t="s">
        <v>93</v>
      </c>
      <c r="K59" s="18">
        <v>-131.69999999999999</v>
      </c>
      <c r="L59" s="19">
        <v>49.750095969999997</v>
      </c>
      <c r="M59" s="18">
        <v>17.008962090000001</v>
      </c>
      <c r="N59" s="19">
        <v>49.750187140000001</v>
      </c>
      <c r="O59" s="18">
        <v>17.007233759999998</v>
      </c>
      <c r="P59" s="19">
        <v>49.750004779999998</v>
      </c>
      <c r="Q59" s="20">
        <v>17.010691919999999</v>
      </c>
      <c r="R59" s="53">
        <f t="shared" si="13"/>
        <v>0.24927955726099893</v>
      </c>
      <c r="S59" s="21">
        <f t="shared" si="23"/>
        <v>0</v>
      </c>
      <c r="T59" s="21">
        <f t="shared" si="12"/>
        <v>0</v>
      </c>
      <c r="U59" s="21">
        <f t="shared" si="14"/>
        <v>0</v>
      </c>
      <c r="Y59" s="23">
        <f t="shared" si="15"/>
        <v>0</v>
      </c>
      <c r="Z59" s="24" t="str">
        <f t="shared" si="16"/>
        <v xml:space="preserve"> </v>
      </c>
      <c r="AA59" s="25" t="s">
        <v>44</v>
      </c>
      <c r="AB59" s="22">
        <f t="shared" si="17"/>
        <v>0</v>
      </c>
      <c r="AC59" s="22">
        <f t="shared" si="18"/>
        <v>0</v>
      </c>
      <c r="AD59" s="22">
        <f t="shared" si="19"/>
        <v>0</v>
      </c>
      <c r="AF59" s="22">
        <f t="shared" si="20"/>
        <v>0</v>
      </c>
      <c r="AG59" s="22">
        <f t="shared" si="21"/>
        <v>1</v>
      </c>
      <c r="AH59" s="22">
        <f t="shared" si="22"/>
        <v>0</v>
      </c>
    </row>
    <row r="60" spans="1:34" s="22" customFormat="1" x14ac:dyDescent="0.25">
      <c r="A60" s="11">
        <v>107</v>
      </c>
      <c r="B60" s="12">
        <v>235</v>
      </c>
      <c r="C60" s="13" t="s">
        <v>74</v>
      </c>
      <c r="D60" s="14" t="s">
        <v>89</v>
      </c>
      <c r="E60" s="15">
        <v>576</v>
      </c>
      <c r="F60" s="16" t="s">
        <v>72</v>
      </c>
      <c r="G60" s="16">
        <v>72575</v>
      </c>
      <c r="H60" s="17" t="s">
        <v>92</v>
      </c>
      <c r="I60" s="16">
        <v>552372</v>
      </c>
      <c r="J60" s="17" t="s">
        <v>93</v>
      </c>
      <c r="K60" s="18">
        <v>-131.5</v>
      </c>
      <c r="L60" s="19">
        <v>49.749913540000001</v>
      </c>
      <c r="M60" s="18">
        <v>17.01242019</v>
      </c>
      <c r="N60" s="19">
        <v>49.750004779999998</v>
      </c>
      <c r="O60" s="18">
        <v>17.010691919999999</v>
      </c>
      <c r="P60" s="19">
        <v>49.749822180000002</v>
      </c>
      <c r="Q60" s="20">
        <v>17.014149719999999</v>
      </c>
      <c r="R60" s="53">
        <f t="shared" si="13"/>
        <v>0.24925688702408988</v>
      </c>
      <c r="S60" s="21" t="str">
        <f t="shared" si="23"/>
        <v/>
      </c>
      <c r="T60" s="21" t="str">
        <f t="shared" si="12"/>
        <v/>
      </c>
      <c r="U60" s="21" t="str">
        <f t="shared" si="14"/>
        <v/>
      </c>
      <c r="Y60" s="23">
        <f t="shared" si="15"/>
        <v>0</v>
      </c>
      <c r="Z60" s="24" t="str">
        <f t="shared" si="16"/>
        <v xml:space="preserve"> </v>
      </c>
      <c r="AA60" s="25" t="s">
        <v>44</v>
      </c>
      <c r="AB60" s="22">
        <f t="shared" si="17"/>
        <v>0</v>
      </c>
      <c r="AC60" s="22">
        <f t="shared" si="18"/>
        <v>0</v>
      </c>
      <c r="AD60" s="22">
        <f t="shared" si="19"/>
        <v>0</v>
      </c>
      <c r="AF60" s="22">
        <f t="shared" si="20"/>
        <v>0</v>
      </c>
      <c r="AG60" s="22">
        <f t="shared" si="21"/>
        <v>1</v>
      </c>
      <c r="AH60" s="22">
        <f t="shared" si="22"/>
        <v>0</v>
      </c>
    </row>
    <row r="61" spans="1:34" s="22" customFormat="1" x14ac:dyDescent="0.25">
      <c r="A61" s="11"/>
      <c r="B61" s="12"/>
      <c r="C61" s="13"/>
      <c r="D61" s="14"/>
      <c r="E61" s="15"/>
      <c r="F61" s="16"/>
      <c r="G61" s="16"/>
      <c r="H61" s="17"/>
      <c r="I61" s="16"/>
      <c r="J61" s="17"/>
      <c r="K61" s="18"/>
      <c r="L61" s="19"/>
      <c r="M61" s="18"/>
      <c r="N61" s="19"/>
      <c r="O61" s="18"/>
      <c r="P61" s="19"/>
      <c r="Q61" s="20"/>
      <c r="R61" s="53" t="str">
        <f t="shared" si="13"/>
        <v/>
      </c>
      <c r="S61" s="21">
        <f t="shared" si="23"/>
        <v>5764.5731131841321</v>
      </c>
      <c r="T61" s="21">
        <f t="shared" si="12"/>
        <v>5764.5731131841321</v>
      </c>
      <c r="U61" s="21" t="str">
        <f t="shared" si="14"/>
        <v/>
      </c>
      <c r="Y61" s="23">
        <f t="shared" si="15"/>
        <v>0</v>
      </c>
      <c r="Z61" s="24" t="str">
        <f t="shared" si="16"/>
        <v xml:space="preserve"> </v>
      </c>
      <c r="AA61" s="25"/>
      <c r="AB61" s="22">
        <f t="shared" si="17"/>
        <v>0</v>
      </c>
      <c r="AC61" s="22">
        <f t="shared" si="18"/>
        <v>0</v>
      </c>
      <c r="AD61" s="22">
        <f t="shared" si="19"/>
        <v>0</v>
      </c>
      <c r="AF61" s="22">
        <f t="shared" si="20"/>
        <v>0</v>
      </c>
      <c r="AG61" s="22">
        <f t="shared" si="21"/>
        <v>0</v>
      </c>
      <c r="AH61" s="22">
        <f t="shared" si="22"/>
        <v>0</v>
      </c>
    </row>
    <row r="62" spans="1:34" s="22" customFormat="1" x14ac:dyDescent="0.25">
      <c r="A62" s="11">
        <v>108</v>
      </c>
      <c r="B62" s="12">
        <v>237</v>
      </c>
      <c r="C62" s="13" t="s">
        <v>74</v>
      </c>
      <c r="D62" s="14" t="s">
        <v>94</v>
      </c>
      <c r="E62" s="15">
        <v>577</v>
      </c>
      <c r="F62" s="16" t="s">
        <v>72</v>
      </c>
      <c r="G62" s="16">
        <v>21032</v>
      </c>
      <c r="H62" s="17" t="s">
        <v>95</v>
      </c>
      <c r="I62" s="16">
        <v>552186</v>
      </c>
      <c r="J62" s="17" t="s">
        <v>95</v>
      </c>
      <c r="K62" s="18">
        <v>-134</v>
      </c>
      <c r="L62" s="19">
        <v>49.74460131</v>
      </c>
      <c r="M62" s="18">
        <v>17.038336149999999</v>
      </c>
      <c r="N62" s="19">
        <v>49.745164269999997</v>
      </c>
      <c r="O62" s="18">
        <v>17.036831159999998</v>
      </c>
      <c r="P62" s="19">
        <v>49.744040310000003</v>
      </c>
      <c r="Q62" s="20">
        <v>17.039835719999999</v>
      </c>
      <c r="R62" s="53">
        <f t="shared" si="13"/>
        <v>0.24945466689548579</v>
      </c>
      <c r="S62" s="21">
        <f t="shared" si="23"/>
        <v>9.4935297966003418E-5</v>
      </c>
      <c r="T62" s="21">
        <f t="shared" si="12"/>
        <v>9.4935297966003418E-5</v>
      </c>
      <c r="U62" s="21">
        <f t="shared" si="14"/>
        <v>9.4935297966003418E-5</v>
      </c>
      <c r="W62" s="23">
        <f>SUM(R62:R70)</f>
        <v>2.245264235225882</v>
      </c>
      <c r="X62" s="23">
        <f>SUM(U62:U69)</f>
        <v>9.4935297966003418E-5</v>
      </c>
      <c r="Y62" s="23">
        <f t="shared" si="15"/>
        <v>2.245359170523848</v>
      </c>
      <c r="Z62" s="24" t="str">
        <f t="shared" si="16"/>
        <v xml:space="preserve"> </v>
      </c>
      <c r="AA62" s="25" t="s">
        <v>44</v>
      </c>
      <c r="AB62" s="22">
        <f t="shared" si="17"/>
        <v>1</v>
      </c>
      <c r="AC62" s="22">
        <f t="shared" si="18"/>
        <v>1</v>
      </c>
      <c r="AD62" s="22">
        <f t="shared" si="19"/>
        <v>0</v>
      </c>
      <c r="AF62" s="22">
        <f t="shared" si="20"/>
        <v>0</v>
      </c>
      <c r="AG62" s="22">
        <f t="shared" si="21"/>
        <v>1</v>
      </c>
      <c r="AH62" s="22">
        <f t="shared" si="22"/>
        <v>0</v>
      </c>
    </row>
    <row r="63" spans="1:34" s="22" customFormat="1" x14ac:dyDescent="0.25">
      <c r="A63" s="11">
        <v>108</v>
      </c>
      <c r="B63" s="12">
        <v>237</v>
      </c>
      <c r="C63" s="13" t="s">
        <v>74</v>
      </c>
      <c r="D63" s="14" t="s">
        <v>94</v>
      </c>
      <c r="E63" s="15">
        <v>578</v>
      </c>
      <c r="F63" s="16" t="s">
        <v>72</v>
      </c>
      <c r="G63" s="16">
        <v>21032</v>
      </c>
      <c r="H63" s="17" t="s">
        <v>95</v>
      </c>
      <c r="I63" s="16">
        <v>552186</v>
      </c>
      <c r="J63" s="17" t="s">
        <v>95</v>
      </c>
      <c r="K63" s="18">
        <v>-131.69999999999999</v>
      </c>
      <c r="L63" s="19">
        <v>49.743477349999999</v>
      </c>
      <c r="M63" s="18">
        <v>17.04134032</v>
      </c>
      <c r="N63" s="19">
        <v>49.744040310000003</v>
      </c>
      <c r="O63" s="18">
        <v>17.039835719999999</v>
      </c>
      <c r="P63" s="19">
        <v>49.74291633</v>
      </c>
      <c r="Q63" s="20">
        <v>17.042839919999999</v>
      </c>
      <c r="R63" s="53">
        <f t="shared" si="13"/>
        <v>0.24943772151238885</v>
      </c>
      <c r="S63" s="21">
        <f t="shared" si="23"/>
        <v>0</v>
      </c>
      <c r="T63" s="21">
        <f t="shared" si="12"/>
        <v>0</v>
      </c>
      <c r="U63" s="21">
        <f t="shared" si="14"/>
        <v>0</v>
      </c>
      <c r="Y63" s="23">
        <f t="shared" si="15"/>
        <v>0</v>
      </c>
      <c r="Z63" s="24" t="str">
        <f t="shared" si="16"/>
        <v xml:space="preserve"> </v>
      </c>
      <c r="AA63" s="25" t="s">
        <v>44</v>
      </c>
      <c r="AB63" s="22">
        <f t="shared" si="17"/>
        <v>0</v>
      </c>
      <c r="AC63" s="22">
        <f t="shared" si="18"/>
        <v>0</v>
      </c>
      <c r="AD63" s="22">
        <f t="shared" si="19"/>
        <v>0</v>
      </c>
      <c r="AF63" s="22">
        <f t="shared" si="20"/>
        <v>0</v>
      </c>
      <c r="AG63" s="22">
        <f t="shared" si="21"/>
        <v>1</v>
      </c>
      <c r="AH63" s="22">
        <f t="shared" si="22"/>
        <v>0</v>
      </c>
    </row>
    <row r="64" spans="1:34" s="22" customFormat="1" x14ac:dyDescent="0.25">
      <c r="A64" s="11">
        <v>108</v>
      </c>
      <c r="B64" s="12">
        <v>237</v>
      </c>
      <c r="C64" s="13" t="s">
        <v>74</v>
      </c>
      <c r="D64" s="14" t="s">
        <v>94</v>
      </c>
      <c r="E64" s="15">
        <v>579</v>
      </c>
      <c r="F64" s="16" t="s">
        <v>72</v>
      </c>
      <c r="G64" s="16">
        <v>21032</v>
      </c>
      <c r="H64" s="17" t="s">
        <v>95</v>
      </c>
      <c r="I64" s="16">
        <v>552186</v>
      </c>
      <c r="J64" s="17" t="s">
        <v>95</v>
      </c>
      <c r="K64" s="18">
        <v>-130.6</v>
      </c>
      <c r="L64" s="19">
        <v>49.742353340000001</v>
      </c>
      <c r="M64" s="18">
        <v>17.044344349999999</v>
      </c>
      <c r="N64" s="19">
        <v>49.74291633</v>
      </c>
      <c r="O64" s="18">
        <v>17.042839919999999</v>
      </c>
      <c r="P64" s="19">
        <v>49.74179221</v>
      </c>
      <c r="Q64" s="20">
        <v>17.045844120000002</v>
      </c>
      <c r="R64" s="53">
        <f t="shared" si="13"/>
        <v>0.2494498435405117</v>
      </c>
      <c r="S64" s="21">
        <f t="shared" si="23"/>
        <v>0</v>
      </c>
      <c r="T64" s="21">
        <f t="shared" si="12"/>
        <v>0</v>
      </c>
      <c r="U64" s="21">
        <f t="shared" si="14"/>
        <v>0</v>
      </c>
      <c r="Y64" s="23">
        <f t="shared" si="15"/>
        <v>0</v>
      </c>
      <c r="Z64" s="24" t="str">
        <f t="shared" si="16"/>
        <v xml:space="preserve"> </v>
      </c>
      <c r="AA64" s="25" t="s">
        <v>44</v>
      </c>
      <c r="AB64" s="22">
        <f t="shared" si="17"/>
        <v>0</v>
      </c>
      <c r="AC64" s="22">
        <f t="shared" si="18"/>
        <v>0</v>
      </c>
      <c r="AD64" s="22">
        <f t="shared" si="19"/>
        <v>0</v>
      </c>
      <c r="AF64" s="22">
        <f t="shared" si="20"/>
        <v>0</v>
      </c>
      <c r="AG64" s="22">
        <f t="shared" si="21"/>
        <v>1</v>
      </c>
      <c r="AH64" s="22">
        <f t="shared" si="22"/>
        <v>0</v>
      </c>
    </row>
    <row r="65" spans="1:34" s="22" customFormat="1" x14ac:dyDescent="0.25">
      <c r="A65" s="11">
        <v>108</v>
      </c>
      <c r="B65" s="12">
        <v>237</v>
      </c>
      <c r="C65" s="13" t="s">
        <v>74</v>
      </c>
      <c r="D65" s="14" t="s">
        <v>94</v>
      </c>
      <c r="E65" s="15">
        <v>580</v>
      </c>
      <c r="F65" s="16" t="s">
        <v>72</v>
      </c>
      <c r="G65" s="16">
        <v>21032</v>
      </c>
      <c r="H65" s="17" t="s">
        <v>95</v>
      </c>
      <c r="I65" s="16">
        <v>552186</v>
      </c>
      <c r="J65" s="17" t="s">
        <v>95</v>
      </c>
      <c r="K65" s="18">
        <v>-126.6</v>
      </c>
      <c r="L65" s="19">
        <v>49.741229160000003</v>
      </c>
      <c r="M65" s="18">
        <v>17.047348549999999</v>
      </c>
      <c r="N65" s="19">
        <v>49.74179221</v>
      </c>
      <c r="O65" s="18">
        <v>17.045844120000002</v>
      </c>
      <c r="P65" s="19">
        <v>49.740668059999997</v>
      </c>
      <c r="Q65" s="20">
        <v>17.04884796</v>
      </c>
      <c r="R65" s="53">
        <f t="shared" si="13"/>
        <v>0.24943343981977772</v>
      </c>
      <c r="S65" s="21">
        <f t="shared" si="23"/>
        <v>0</v>
      </c>
      <c r="T65" s="21">
        <f t="shared" si="12"/>
        <v>0</v>
      </c>
      <c r="U65" s="21">
        <f t="shared" si="14"/>
        <v>0</v>
      </c>
      <c r="Y65" s="23">
        <f t="shared" si="15"/>
        <v>0</v>
      </c>
      <c r="Z65" s="24" t="str">
        <f t="shared" si="16"/>
        <v xml:space="preserve"> </v>
      </c>
      <c r="AA65" s="25" t="s">
        <v>44</v>
      </c>
      <c r="AB65" s="22">
        <f t="shared" si="17"/>
        <v>0</v>
      </c>
      <c r="AC65" s="22">
        <f t="shared" si="18"/>
        <v>0</v>
      </c>
      <c r="AD65" s="22">
        <f t="shared" si="19"/>
        <v>0</v>
      </c>
      <c r="AF65" s="22">
        <f t="shared" si="20"/>
        <v>0</v>
      </c>
      <c r="AG65" s="22">
        <f t="shared" si="21"/>
        <v>1</v>
      </c>
      <c r="AH65" s="22">
        <f t="shared" si="22"/>
        <v>0</v>
      </c>
    </row>
    <row r="66" spans="1:34" s="22" customFormat="1" x14ac:dyDescent="0.25">
      <c r="A66" s="11">
        <v>108</v>
      </c>
      <c r="B66" s="12">
        <v>237</v>
      </c>
      <c r="C66" s="13" t="s">
        <v>74</v>
      </c>
      <c r="D66" s="14" t="s">
        <v>94</v>
      </c>
      <c r="E66" s="15">
        <v>581</v>
      </c>
      <c r="F66" s="16" t="s">
        <v>72</v>
      </c>
      <c r="G66" s="16">
        <v>21032</v>
      </c>
      <c r="H66" s="17" t="s">
        <v>95</v>
      </c>
      <c r="I66" s="16">
        <v>552186</v>
      </c>
      <c r="J66" s="17" t="s">
        <v>95</v>
      </c>
      <c r="K66" s="18">
        <v>-122.1</v>
      </c>
      <c r="L66" s="19">
        <v>49.740104979999998</v>
      </c>
      <c r="M66" s="18">
        <v>17.050352480000001</v>
      </c>
      <c r="N66" s="19">
        <v>49.740668059999997</v>
      </c>
      <c r="O66" s="18">
        <v>17.04884796</v>
      </c>
      <c r="P66" s="19">
        <v>49.739543769999997</v>
      </c>
      <c r="Q66" s="20">
        <v>17.051851800000001</v>
      </c>
      <c r="R66" s="53">
        <f t="shared" si="13"/>
        <v>0.24944556205585355</v>
      </c>
      <c r="S66" s="21">
        <f t="shared" si="23"/>
        <v>0</v>
      </c>
      <c r="T66" s="21">
        <f t="shared" si="12"/>
        <v>0</v>
      </c>
      <c r="U66" s="21">
        <f t="shared" si="14"/>
        <v>0</v>
      </c>
      <c r="Y66" s="23">
        <f t="shared" si="15"/>
        <v>0</v>
      </c>
      <c r="Z66" s="24" t="str">
        <f t="shared" si="16"/>
        <v xml:space="preserve"> </v>
      </c>
      <c r="AA66" s="25" t="s">
        <v>44</v>
      </c>
      <c r="AB66" s="22">
        <f t="shared" si="17"/>
        <v>0</v>
      </c>
      <c r="AC66" s="22">
        <f t="shared" si="18"/>
        <v>0</v>
      </c>
      <c r="AD66" s="22">
        <f t="shared" si="19"/>
        <v>0</v>
      </c>
      <c r="AF66" s="22">
        <f t="shared" si="20"/>
        <v>0</v>
      </c>
      <c r="AG66" s="22">
        <f t="shared" si="21"/>
        <v>1</v>
      </c>
      <c r="AH66" s="22">
        <f t="shared" si="22"/>
        <v>0</v>
      </c>
    </row>
    <row r="67" spans="1:34" s="22" customFormat="1" x14ac:dyDescent="0.25">
      <c r="A67" s="11">
        <v>108</v>
      </c>
      <c r="B67" s="12">
        <v>237</v>
      </c>
      <c r="C67" s="13" t="s">
        <v>74</v>
      </c>
      <c r="D67" s="14" t="s">
        <v>94</v>
      </c>
      <c r="E67" s="15">
        <v>582</v>
      </c>
      <c r="F67" s="16" t="s">
        <v>72</v>
      </c>
      <c r="G67" s="16">
        <v>21032</v>
      </c>
      <c r="H67" s="17" t="s">
        <v>95</v>
      </c>
      <c r="I67" s="16">
        <v>552186</v>
      </c>
      <c r="J67" s="17" t="s">
        <v>95</v>
      </c>
      <c r="K67" s="18">
        <v>-121.2</v>
      </c>
      <c r="L67" s="19">
        <v>49.738980830000003</v>
      </c>
      <c r="M67" s="18">
        <v>17.053355889999999</v>
      </c>
      <c r="N67" s="19">
        <v>49.739543769999997</v>
      </c>
      <c r="O67" s="18">
        <v>17.051851800000001</v>
      </c>
      <c r="P67" s="19">
        <v>49.738419450000002</v>
      </c>
      <c r="Q67" s="20">
        <v>17.054855280000002</v>
      </c>
      <c r="R67" s="53">
        <f t="shared" si="13"/>
        <v>0.24942917612146598</v>
      </c>
      <c r="S67" s="21">
        <f t="shared" si="23"/>
        <v>0</v>
      </c>
      <c r="T67" s="21">
        <f t="shared" si="12"/>
        <v>0</v>
      </c>
      <c r="U67" s="21">
        <f t="shared" si="14"/>
        <v>0</v>
      </c>
      <c r="Y67" s="23">
        <f t="shared" si="15"/>
        <v>0</v>
      </c>
      <c r="Z67" s="24" t="str">
        <f t="shared" si="16"/>
        <v xml:space="preserve"> </v>
      </c>
      <c r="AA67" s="25" t="s">
        <v>44</v>
      </c>
      <c r="AB67" s="22">
        <f t="shared" si="17"/>
        <v>0</v>
      </c>
      <c r="AC67" s="22">
        <f t="shared" si="18"/>
        <v>0</v>
      </c>
      <c r="AD67" s="22">
        <f t="shared" si="19"/>
        <v>0</v>
      </c>
      <c r="AF67" s="22">
        <f t="shared" si="20"/>
        <v>0</v>
      </c>
      <c r="AG67" s="22">
        <f t="shared" si="21"/>
        <v>1</v>
      </c>
      <c r="AH67" s="22">
        <f t="shared" si="22"/>
        <v>0</v>
      </c>
    </row>
    <row r="68" spans="1:34" s="22" customFormat="1" x14ac:dyDescent="0.25">
      <c r="A68" s="11">
        <v>108</v>
      </c>
      <c r="B68" s="12">
        <v>237</v>
      </c>
      <c r="C68" s="13" t="s">
        <v>74</v>
      </c>
      <c r="D68" s="14" t="s">
        <v>94</v>
      </c>
      <c r="E68" s="15">
        <v>583</v>
      </c>
      <c r="F68" s="16" t="s">
        <v>72</v>
      </c>
      <c r="G68" s="16">
        <v>21032</v>
      </c>
      <c r="H68" s="17" t="s">
        <v>95</v>
      </c>
      <c r="I68" s="16">
        <v>552186</v>
      </c>
      <c r="J68" s="17" t="s">
        <v>95</v>
      </c>
      <c r="K68" s="18">
        <v>-119.8</v>
      </c>
      <c r="L68" s="19">
        <v>49.737856360000002</v>
      </c>
      <c r="M68" s="18">
        <v>17.056359749999999</v>
      </c>
      <c r="N68" s="19">
        <v>49.738419450000002</v>
      </c>
      <c r="O68" s="18">
        <v>17.054855280000002</v>
      </c>
      <c r="P68" s="19">
        <v>49.737295109999998</v>
      </c>
      <c r="Q68" s="20">
        <v>17.05785912</v>
      </c>
      <c r="R68" s="53">
        <f t="shared" si="13"/>
        <v>0.2494570153114104</v>
      </c>
      <c r="S68" s="21">
        <f t="shared" si="23"/>
        <v>0</v>
      </c>
      <c r="T68" s="21">
        <f t="shared" si="12"/>
        <v>0</v>
      </c>
      <c r="U68" s="21">
        <f t="shared" si="14"/>
        <v>0</v>
      </c>
      <c r="Y68" s="23">
        <f t="shared" si="15"/>
        <v>0</v>
      </c>
      <c r="Z68" s="24" t="str">
        <f t="shared" si="16"/>
        <v xml:space="preserve"> </v>
      </c>
      <c r="AA68" s="25" t="s">
        <v>44</v>
      </c>
      <c r="AB68" s="22">
        <f t="shared" si="17"/>
        <v>0</v>
      </c>
      <c r="AC68" s="22">
        <f t="shared" si="18"/>
        <v>0</v>
      </c>
      <c r="AD68" s="22">
        <f t="shared" si="19"/>
        <v>0</v>
      </c>
      <c r="AF68" s="22">
        <f t="shared" si="20"/>
        <v>0</v>
      </c>
      <c r="AG68" s="22">
        <f t="shared" si="21"/>
        <v>1</v>
      </c>
      <c r="AH68" s="22">
        <f t="shared" si="22"/>
        <v>0</v>
      </c>
    </row>
    <row r="69" spans="1:34" s="22" customFormat="1" x14ac:dyDescent="0.25">
      <c r="A69" s="11">
        <v>108</v>
      </c>
      <c r="B69" s="12">
        <v>237</v>
      </c>
      <c r="C69" s="13" t="s">
        <v>74</v>
      </c>
      <c r="D69" s="14" t="s">
        <v>94</v>
      </c>
      <c r="E69" s="15">
        <v>584</v>
      </c>
      <c r="F69" s="16" t="s">
        <v>72</v>
      </c>
      <c r="G69" s="16">
        <v>21032</v>
      </c>
      <c r="H69" s="17" t="s">
        <v>95</v>
      </c>
      <c r="I69" s="16">
        <v>552186</v>
      </c>
      <c r="J69" s="17" t="s">
        <v>95</v>
      </c>
      <c r="K69" s="18">
        <v>-116.2</v>
      </c>
      <c r="L69" s="19">
        <v>49.73673187</v>
      </c>
      <c r="M69" s="18">
        <v>17.059363350000002</v>
      </c>
      <c r="N69" s="19">
        <v>49.737295109999998</v>
      </c>
      <c r="O69" s="18">
        <v>17.05785912</v>
      </c>
      <c r="P69" s="19">
        <v>49.736170629999997</v>
      </c>
      <c r="Q69" s="20">
        <v>17.060862239999999</v>
      </c>
      <c r="R69" s="53">
        <f t="shared" si="13"/>
        <v>0.24942438840708769</v>
      </c>
      <c r="S69" s="21">
        <f t="shared" si="23"/>
        <v>0</v>
      </c>
      <c r="T69" s="21">
        <f t="shared" si="12"/>
        <v>0</v>
      </c>
      <c r="U69" s="21">
        <f t="shared" si="14"/>
        <v>0</v>
      </c>
      <c r="Y69" s="23">
        <f t="shared" si="15"/>
        <v>0</v>
      </c>
      <c r="Z69" s="24" t="str">
        <f t="shared" si="16"/>
        <v xml:space="preserve"> </v>
      </c>
      <c r="AA69" s="25" t="s">
        <v>44</v>
      </c>
      <c r="AB69" s="22">
        <f t="shared" si="17"/>
        <v>0</v>
      </c>
      <c r="AC69" s="22">
        <f t="shared" si="18"/>
        <v>0</v>
      </c>
      <c r="AD69" s="22">
        <f t="shared" si="19"/>
        <v>0</v>
      </c>
      <c r="AF69" s="22">
        <f t="shared" si="20"/>
        <v>0</v>
      </c>
      <c r="AG69" s="22">
        <f t="shared" si="21"/>
        <v>1</v>
      </c>
      <c r="AH69" s="22">
        <f t="shared" si="22"/>
        <v>0</v>
      </c>
    </row>
    <row r="70" spans="1:34" s="22" customFormat="1" x14ac:dyDescent="0.25">
      <c r="A70" s="11">
        <v>108</v>
      </c>
      <c r="B70" s="12">
        <v>237</v>
      </c>
      <c r="C70" s="13" t="s">
        <v>74</v>
      </c>
      <c r="D70" s="14" t="s">
        <v>94</v>
      </c>
      <c r="E70" s="15">
        <v>585</v>
      </c>
      <c r="F70" s="16" t="s">
        <v>72</v>
      </c>
      <c r="G70" s="16">
        <v>21032</v>
      </c>
      <c r="H70" s="17" t="s">
        <v>95</v>
      </c>
      <c r="I70" s="16">
        <v>552186</v>
      </c>
      <c r="J70" s="17" t="s">
        <v>95</v>
      </c>
      <c r="K70" s="18">
        <v>-115.3</v>
      </c>
      <c r="L70" s="19">
        <v>49.735622200000002</v>
      </c>
      <c r="M70" s="18">
        <v>17.062307140000001</v>
      </c>
      <c r="N70" s="19">
        <v>49.736170629999997</v>
      </c>
      <c r="O70" s="18">
        <v>17.060862239999999</v>
      </c>
      <c r="P70" s="19">
        <v>49.735019010000002</v>
      </c>
      <c r="Q70" s="20">
        <v>17.063845560000001</v>
      </c>
      <c r="R70" s="53">
        <f t="shared" si="13"/>
        <v>0.24973242156190056</v>
      </c>
      <c r="S70" s="21" t="str">
        <f t="shared" si="23"/>
        <v/>
      </c>
      <c r="T70" s="21" t="str">
        <f t="shared" si="12"/>
        <v/>
      </c>
      <c r="U70" s="21" t="str">
        <f t="shared" si="14"/>
        <v/>
      </c>
      <c r="Y70" s="23">
        <f t="shared" si="15"/>
        <v>0</v>
      </c>
      <c r="Z70" s="24" t="str">
        <f t="shared" si="16"/>
        <v xml:space="preserve"> </v>
      </c>
      <c r="AA70" s="25" t="s">
        <v>44</v>
      </c>
      <c r="AB70" s="22">
        <f t="shared" si="17"/>
        <v>0</v>
      </c>
      <c r="AC70" s="22">
        <f t="shared" si="18"/>
        <v>0</v>
      </c>
      <c r="AD70" s="22">
        <f t="shared" si="19"/>
        <v>0</v>
      </c>
      <c r="AF70" s="22">
        <f t="shared" si="20"/>
        <v>0</v>
      </c>
      <c r="AG70" s="22">
        <f t="shared" si="21"/>
        <v>1</v>
      </c>
      <c r="AH70" s="22">
        <f t="shared" si="22"/>
        <v>0</v>
      </c>
    </row>
    <row r="71" spans="1:34" s="22" customFormat="1" x14ac:dyDescent="0.25">
      <c r="A71" s="11"/>
      <c r="B71" s="12"/>
      <c r="C71" s="13"/>
      <c r="D71" s="14"/>
      <c r="E71" s="15"/>
      <c r="F71" s="16"/>
      <c r="G71" s="16"/>
      <c r="H71" s="17"/>
      <c r="I71" s="16"/>
      <c r="J71" s="17"/>
      <c r="K71" s="18"/>
      <c r="L71" s="19"/>
      <c r="M71" s="18"/>
      <c r="N71" s="19"/>
      <c r="O71" s="18"/>
      <c r="P71" s="19"/>
      <c r="Q71" s="20"/>
      <c r="R71" s="53" t="str">
        <f t="shared" si="13"/>
        <v/>
      </c>
      <c r="S71" s="21">
        <f t="shared" si="23"/>
        <v>5762.6643265882503</v>
      </c>
      <c r="T71" s="21">
        <f t="shared" si="12"/>
        <v>5762.6643265882503</v>
      </c>
      <c r="U71" s="21" t="str">
        <f t="shared" si="14"/>
        <v/>
      </c>
      <c r="Y71" s="23">
        <f t="shared" si="15"/>
        <v>0</v>
      </c>
      <c r="Z71" s="24" t="str">
        <f t="shared" si="16"/>
        <v xml:space="preserve"> </v>
      </c>
      <c r="AA71" s="25"/>
      <c r="AB71" s="22">
        <f t="shared" si="17"/>
        <v>0</v>
      </c>
      <c r="AC71" s="22">
        <f t="shared" si="18"/>
        <v>0</v>
      </c>
      <c r="AD71" s="22">
        <f t="shared" si="19"/>
        <v>0</v>
      </c>
      <c r="AF71" s="22">
        <f t="shared" si="20"/>
        <v>0</v>
      </c>
      <c r="AG71" s="22">
        <f t="shared" si="21"/>
        <v>0</v>
      </c>
      <c r="AH71" s="22">
        <f t="shared" si="22"/>
        <v>0</v>
      </c>
    </row>
    <row r="72" spans="1:34" s="22" customFormat="1" x14ac:dyDescent="0.25">
      <c r="A72" s="11">
        <v>109</v>
      </c>
      <c r="B72" s="12">
        <v>241</v>
      </c>
      <c r="C72" s="13" t="s">
        <v>74</v>
      </c>
      <c r="D72" s="14" t="s">
        <v>96</v>
      </c>
      <c r="E72" s="15">
        <v>103</v>
      </c>
      <c r="F72" s="16" t="s">
        <v>72</v>
      </c>
      <c r="G72" s="16">
        <v>163422</v>
      </c>
      <c r="H72" s="17" t="s">
        <v>97</v>
      </c>
      <c r="I72" s="16">
        <v>505161</v>
      </c>
      <c r="J72" s="17" t="s">
        <v>98</v>
      </c>
      <c r="K72" s="18">
        <v>-127.3</v>
      </c>
      <c r="L72" s="19">
        <v>49.691440399999998</v>
      </c>
      <c r="M72" s="18">
        <v>17.171040290000001</v>
      </c>
      <c r="N72" s="19">
        <v>49.692038140000001</v>
      </c>
      <c r="O72" s="18">
        <v>17.169573239999998</v>
      </c>
      <c r="P72" s="19">
        <v>49.69084239</v>
      </c>
      <c r="Q72" s="20">
        <v>17.172507599999999</v>
      </c>
      <c r="R72" s="53">
        <f t="shared" si="13"/>
        <v>0.24946266948525553</v>
      </c>
      <c r="S72" s="21">
        <f t="shared" si="23"/>
        <v>0.49891204360372599</v>
      </c>
      <c r="T72" s="21">
        <f t="shared" ref="T72:T129" si="24">IF(ISERR(S72),0,S72)</f>
        <v>0.49891204360372599</v>
      </c>
      <c r="U72" s="21">
        <f t="shared" si="14"/>
        <v>0.49891204360372599</v>
      </c>
      <c r="W72" s="23">
        <f>SUM(R72:R80)</f>
        <v>2.2451191881213228</v>
      </c>
      <c r="X72" s="23">
        <f>SUM(U72:U79)</f>
        <v>1.2475022213926601</v>
      </c>
      <c r="Y72" s="23">
        <f t="shared" si="15"/>
        <v>3.4926214095139829</v>
      </c>
      <c r="Z72" s="24" t="str">
        <f t="shared" si="16"/>
        <v xml:space="preserve"> </v>
      </c>
      <c r="AA72" s="25" t="s">
        <v>44</v>
      </c>
      <c r="AB72" s="22">
        <f t="shared" si="17"/>
        <v>1</v>
      </c>
      <c r="AC72" s="22">
        <f t="shared" si="18"/>
        <v>1</v>
      </c>
      <c r="AD72" s="22">
        <f t="shared" si="19"/>
        <v>0</v>
      </c>
      <c r="AF72" s="22">
        <f t="shared" si="20"/>
        <v>0</v>
      </c>
      <c r="AG72" s="22">
        <f t="shared" si="21"/>
        <v>1</v>
      </c>
      <c r="AH72" s="22">
        <f t="shared" si="22"/>
        <v>0</v>
      </c>
    </row>
    <row r="73" spans="1:34" s="22" customFormat="1" x14ac:dyDescent="0.25">
      <c r="A73" s="11">
        <v>109</v>
      </c>
      <c r="B73" s="12">
        <v>241</v>
      </c>
      <c r="C73" s="13" t="s">
        <v>74</v>
      </c>
      <c r="D73" s="14" t="s">
        <v>96</v>
      </c>
      <c r="E73" s="15">
        <v>588</v>
      </c>
      <c r="F73" s="16" t="s">
        <v>72</v>
      </c>
      <c r="G73" s="16">
        <v>163422</v>
      </c>
      <c r="H73" s="17" t="s">
        <v>97</v>
      </c>
      <c r="I73" s="16">
        <v>505161</v>
      </c>
      <c r="J73" s="17" t="s">
        <v>98</v>
      </c>
      <c r="K73" s="18">
        <v>-118.3</v>
      </c>
      <c r="L73" s="19">
        <v>49.692636239999999</v>
      </c>
      <c r="M73" s="18">
        <v>17.168105499999999</v>
      </c>
      <c r="N73" s="19">
        <v>49.693233739999997</v>
      </c>
      <c r="O73" s="18">
        <v>17.166638880000001</v>
      </c>
      <c r="P73" s="19">
        <v>49.692038140000001</v>
      </c>
      <c r="Q73" s="20">
        <v>17.169573239999998</v>
      </c>
      <c r="R73" s="53">
        <f t="shared" ref="R73:R129" si="25">IF(ISBLANK(N73),"",ACOS(COS(RADIANS(90-N73))*COS(RADIANS(90-P73))+SIN(RADIANS(90-N73)) *SIN(RADIANS(90-P73))*COS(RADIANS(O73-Q73)))*6371)</f>
        <v>0.24944937384544374</v>
      </c>
      <c r="S73" s="21">
        <f t="shared" si="23"/>
        <v>0.24946266948525553</v>
      </c>
      <c r="T73" s="21">
        <f t="shared" si="24"/>
        <v>0.24946266948525553</v>
      </c>
      <c r="U73" s="21">
        <f t="shared" ref="U73:U129" si="26">(IF(R73="","",T73))</f>
        <v>0.24946266948525553</v>
      </c>
      <c r="Y73" s="23">
        <f t="shared" ref="Y73:Y129" si="27">+W73+X73</f>
        <v>0</v>
      </c>
      <c r="Z73" s="24" t="str">
        <f t="shared" ref="Z73:Z129" si="28">IF(+Y73&gt;4,"!!!!!!"," ")</f>
        <v xml:space="preserve"> </v>
      </c>
      <c r="AA73" s="25" t="s">
        <v>44</v>
      </c>
      <c r="AB73" s="22">
        <f t="shared" ref="AB73:AB129" si="29">IF(Y73=0,0,1)</f>
        <v>0</v>
      </c>
      <c r="AC73" s="22">
        <f t="shared" ref="AC73:AC129" si="30">IF(AA73="Správa Železnic",1*AB73,0)</f>
        <v>0</v>
      </c>
      <c r="AD73" s="22">
        <f t="shared" ref="AD73:AD129" si="31">IF(AA73="Podnikatelské subjekty",1*AB73,0)</f>
        <v>0</v>
      </c>
      <c r="AF73" s="22">
        <f t="shared" ref="AF73:AF129" si="32">IF(C73="Česká Třebová - Brno",1,0)</f>
        <v>0</v>
      </c>
      <c r="AG73" s="22">
        <f t="shared" ref="AG73:AG129" si="33">IF(AA73="Správa Železnic",1,0)</f>
        <v>1</v>
      </c>
      <c r="AH73" s="22">
        <f t="shared" ref="AH73:AH129" si="34">+AF73*AG73*AB73</f>
        <v>0</v>
      </c>
    </row>
    <row r="74" spans="1:34" s="22" customFormat="1" x14ac:dyDescent="0.25">
      <c r="A74" s="11">
        <v>109</v>
      </c>
      <c r="B74" s="12">
        <v>241</v>
      </c>
      <c r="C74" s="13" t="s">
        <v>74</v>
      </c>
      <c r="D74" s="14" t="s">
        <v>96</v>
      </c>
      <c r="E74" s="15">
        <v>589</v>
      </c>
      <c r="F74" s="16" t="s">
        <v>72</v>
      </c>
      <c r="G74" s="16">
        <v>163431</v>
      </c>
      <c r="H74" s="17" t="s">
        <v>98</v>
      </c>
      <c r="I74" s="16">
        <v>505161</v>
      </c>
      <c r="J74" s="17" t="s">
        <v>98</v>
      </c>
      <c r="K74" s="18">
        <v>-124.2</v>
      </c>
      <c r="L74" s="19">
        <v>49.690244710000002</v>
      </c>
      <c r="M74" s="18">
        <v>17.17397437</v>
      </c>
      <c r="N74" s="19">
        <v>49.69084239</v>
      </c>
      <c r="O74" s="18">
        <v>17.172507599999999</v>
      </c>
      <c r="P74" s="19">
        <v>49.689646609999997</v>
      </c>
      <c r="Q74" s="20">
        <v>17.175441960000001</v>
      </c>
      <c r="R74" s="53">
        <f t="shared" si="25"/>
        <v>0.24946882931730374</v>
      </c>
      <c r="S74" s="21">
        <f t="shared" si="23"/>
        <v>0</v>
      </c>
      <c r="T74" s="21">
        <f t="shared" si="24"/>
        <v>0</v>
      </c>
      <c r="U74" s="21">
        <f t="shared" si="26"/>
        <v>0</v>
      </c>
      <c r="Y74" s="23">
        <f t="shared" si="27"/>
        <v>0</v>
      </c>
      <c r="Z74" s="24" t="str">
        <f t="shared" si="28"/>
        <v xml:space="preserve"> </v>
      </c>
      <c r="AA74" s="25" t="s">
        <v>44</v>
      </c>
      <c r="AB74" s="22">
        <f t="shared" si="29"/>
        <v>0</v>
      </c>
      <c r="AC74" s="22">
        <f t="shared" si="30"/>
        <v>0</v>
      </c>
      <c r="AD74" s="22">
        <f t="shared" si="31"/>
        <v>0</v>
      </c>
      <c r="AF74" s="22">
        <f t="shared" si="32"/>
        <v>0</v>
      </c>
      <c r="AG74" s="22">
        <f t="shared" si="33"/>
        <v>1</v>
      </c>
      <c r="AH74" s="22">
        <f t="shared" si="34"/>
        <v>0</v>
      </c>
    </row>
    <row r="75" spans="1:34" s="22" customFormat="1" x14ac:dyDescent="0.25">
      <c r="A75" s="11">
        <v>109</v>
      </c>
      <c r="B75" s="12">
        <v>241</v>
      </c>
      <c r="C75" s="13" t="s">
        <v>74</v>
      </c>
      <c r="D75" s="14" t="s">
        <v>96</v>
      </c>
      <c r="E75" s="15">
        <v>590</v>
      </c>
      <c r="F75" s="16" t="s">
        <v>72</v>
      </c>
      <c r="G75" s="16">
        <v>163431</v>
      </c>
      <c r="H75" s="17" t="s">
        <v>98</v>
      </c>
      <c r="I75" s="16">
        <v>505161</v>
      </c>
      <c r="J75" s="17" t="s">
        <v>98</v>
      </c>
      <c r="K75" s="18">
        <v>-124.5</v>
      </c>
      <c r="L75" s="19">
        <v>49.68904886</v>
      </c>
      <c r="M75" s="18">
        <v>17.17690837</v>
      </c>
      <c r="N75" s="19">
        <v>49.689646609999997</v>
      </c>
      <c r="O75" s="18">
        <v>17.175441960000001</v>
      </c>
      <c r="P75" s="19">
        <v>49.688450690000003</v>
      </c>
      <c r="Q75" s="20">
        <v>17.17837596</v>
      </c>
      <c r="R75" s="53">
        <f t="shared" si="25"/>
        <v>0.24945961660948579</v>
      </c>
      <c r="S75" s="21" t="e">
        <f t="shared" si="23"/>
        <v>#NUM!</v>
      </c>
      <c r="T75" s="21">
        <f t="shared" si="24"/>
        <v>0</v>
      </c>
      <c r="U75" s="21">
        <f t="shared" si="26"/>
        <v>0</v>
      </c>
      <c r="Y75" s="23">
        <f t="shared" si="27"/>
        <v>0</v>
      </c>
      <c r="Z75" s="24" t="str">
        <f t="shared" si="28"/>
        <v xml:space="preserve"> </v>
      </c>
      <c r="AA75" s="25" t="s">
        <v>44</v>
      </c>
      <c r="AB75" s="22">
        <f t="shared" si="29"/>
        <v>0</v>
      </c>
      <c r="AC75" s="22">
        <f t="shared" si="30"/>
        <v>0</v>
      </c>
      <c r="AD75" s="22">
        <f t="shared" si="31"/>
        <v>0</v>
      </c>
      <c r="AF75" s="22">
        <f t="shared" si="32"/>
        <v>0</v>
      </c>
      <c r="AG75" s="22">
        <f t="shared" si="33"/>
        <v>1</v>
      </c>
      <c r="AH75" s="22">
        <f t="shared" si="34"/>
        <v>0</v>
      </c>
    </row>
    <row r="76" spans="1:34" s="22" customFormat="1" x14ac:dyDescent="0.25">
      <c r="A76" s="11">
        <v>109</v>
      </c>
      <c r="B76" s="12">
        <v>241</v>
      </c>
      <c r="C76" s="13" t="s">
        <v>74</v>
      </c>
      <c r="D76" s="14" t="s">
        <v>96</v>
      </c>
      <c r="E76" s="15">
        <v>591</v>
      </c>
      <c r="F76" s="16" t="s">
        <v>72</v>
      </c>
      <c r="G76" s="16">
        <v>163431</v>
      </c>
      <c r="H76" s="17" t="s">
        <v>98</v>
      </c>
      <c r="I76" s="16">
        <v>505161</v>
      </c>
      <c r="J76" s="17" t="s">
        <v>98</v>
      </c>
      <c r="K76" s="18">
        <v>-124</v>
      </c>
      <c r="L76" s="19">
        <v>49.687852929999998</v>
      </c>
      <c r="M76" s="18">
        <v>17.179842319999999</v>
      </c>
      <c r="N76" s="19">
        <v>49.688450690000003</v>
      </c>
      <c r="O76" s="18">
        <v>17.17837596</v>
      </c>
      <c r="P76" s="19">
        <v>49.687254729999999</v>
      </c>
      <c r="Q76" s="20">
        <v>17.181309599999999</v>
      </c>
      <c r="R76" s="53">
        <f t="shared" si="25"/>
        <v>0.24944444199418103</v>
      </c>
      <c r="S76" s="21">
        <f t="shared" si="23"/>
        <v>0</v>
      </c>
      <c r="T76" s="21">
        <f t="shared" si="24"/>
        <v>0</v>
      </c>
      <c r="U76" s="21">
        <f t="shared" si="26"/>
        <v>0</v>
      </c>
      <c r="Y76" s="23">
        <f t="shared" si="27"/>
        <v>0</v>
      </c>
      <c r="Z76" s="24" t="str">
        <f t="shared" si="28"/>
        <v xml:space="preserve"> </v>
      </c>
      <c r="AA76" s="25" t="s">
        <v>44</v>
      </c>
      <c r="AB76" s="22">
        <f t="shared" si="29"/>
        <v>0</v>
      </c>
      <c r="AC76" s="22">
        <f t="shared" si="30"/>
        <v>0</v>
      </c>
      <c r="AD76" s="22">
        <f t="shared" si="31"/>
        <v>0</v>
      </c>
      <c r="AF76" s="22">
        <f t="shared" si="32"/>
        <v>0</v>
      </c>
      <c r="AG76" s="22">
        <f t="shared" si="33"/>
        <v>1</v>
      </c>
      <c r="AH76" s="22">
        <f t="shared" si="34"/>
        <v>0</v>
      </c>
    </row>
    <row r="77" spans="1:34" s="22" customFormat="1" x14ac:dyDescent="0.25">
      <c r="A77" s="11">
        <v>109</v>
      </c>
      <c r="B77" s="12">
        <v>241</v>
      </c>
      <c r="C77" s="13" t="s">
        <v>74</v>
      </c>
      <c r="D77" s="14" t="s">
        <v>96</v>
      </c>
      <c r="E77" s="15">
        <v>592</v>
      </c>
      <c r="F77" s="16" t="s">
        <v>72</v>
      </c>
      <c r="G77" s="16">
        <v>163431</v>
      </c>
      <c r="H77" s="17" t="s">
        <v>98</v>
      </c>
      <c r="I77" s="16">
        <v>505161</v>
      </c>
      <c r="J77" s="17" t="s">
        <v>98</v>
      </c>
      <c r="K77" s="18">
        <v>-126.2</v>
      </c>
      <c r="L77" s="19">
        <v>49.686656990000003</v>
      </c>
      <c r="M77" s="18">
        <v>17.182776050000001</v>
      </c>
      <c r="N77" s="19">
        <v>49.687254729999999</v>
      </c>
      <c r="O77" s="18">
        <v>17.181309599999999</v>
      </c>
      <c r="P77" s="19">
        <v>49.686058750000001</v>
      </c>
      <c r="Q77" s="20">
        <v>17.184243240000001</v>
      </c>
      <c r="R77" s="53">
        <f t="shared" si="25"/>
        <v>0.24945007838733835</v>
      </c>
      <c r="S77" s="21">
        <f t="shared" si="23"/>
        <v>1.3425878504835786E-4</v>
      </c>
      <c r="T77" s="21">
        <f t="shared" si="24"/>
        <v>1.3425878504835786E-4</v>
      </c>
      <c r="U77" s="21">
        <f t="shared" si="26"/>
        <v>1.3425878504835786E-4</v>
      </c>
      <c r="Y77" s="23">
        <f t="shared" si="27"/>
        <v>0</v>
      </c>
      <c r="Z77" s="24" t="str">
        <f t="shared" si="28"/>
        <v xml:space="preserve"> </v>
      </c>
      <c r="AA77" s="25" t="s">
        <v>44</v>
      </c>
      <c r="AB77" s="22">
        <f t="shared" si="29"/>
        <v>0</v>
      </c>
      <c r="AC77" s="22">
        <f t="shared" si="30"/>
        <v>0</v>
      </c>
      <c r="AD77" s="22">
        <f t="shared" si="31"/>
        <v>0</v>
      </c>
      <c r="AF77" s="22">
        <f t="shared" si="32"/>
        <v>0</v>
      </c>
      <c r="AG77" s="22">
        <f t="shared" si="33"/>
        <v>1</v>
      </c>
      <c r="AH77" s="22">
        <f t="shared" si="34"/>
        <v>0</v>
      </c>
    </row>
    <row r="78" spans="1:34" s="22" customFormat="1" x14ac:dyDescent="0.25">
      <c r="A78" s="11">
        <v>109</v>
      </c>
      <c r="B78" s="12">
        <v>241</v>
      </c>
      <c r="C78" s="13" t="s">
        <v>74</v>
      </c>
      <c r="D78" s="14" t="s">
        <v>96</v>
      </c>
      <c r="E78" s="15">
        <v>593</v>
      </c>
      <c r="F78" s="16" t="s">
        <v>72</v>
      </c>
      <c r="G78" s="16">
        <v>163431</v>
      </c>
      <c r="H78" s="17" t="s">
        <v>98</v>
      </c>
      <c r="I78" s="16">
        <v>505161</v>
      </c>
      <c r="J78" s="17" t="s">
        <v>98</v>
      </c>
      <c r="K78" s="18">
        <v>-119.2</v>
      </c>
      <c r="L78" s="19">
        <v>49.685460910000003</v>
      </c>
      <c r="M78" s="18">
        <v>17.185709769999999</v>
      </c>
      <c r="N78" s="19">
        <v>49.686058750000001</v>
      </c>
      <c r="O78" s="18">
        <v>17.184243240000001</v>
      </c>
      <c r="P78" s="19">
        <v>49.684862619999997</v>
      </c>
      <c r="Q78" s="20">
        <v>17.187176879999999</v>
      </c>
      <c r="R78" s="53">
        <f t="shared" si="25"/>
        <v>0.24946335592533764</v>
      </c>
      <c r="S78" s="21">
        <f t="shared" si="23"/>
        <v>9.4935297966003418E-5</v>
      </c>
      <c r="T78" s="21">
        <f t="shared" si="24"/>
        <v>9.4935297966003418E-5</v>
      </c>
      <c r="U78" s="21">
        <f t="shared" si="26"/>
        <v>9.4935297966003418E-5</v>
      </c>
      <c r="Y78" s="23">
        <f t="shared" si="27"/>
        <v>0</v>
      </c>
      <c r="Z78" s="24" t="str">
        <f t="shared" si="28"/>
        <v xml:space="preserve"> </v>
      </c>
      <c r="AA78" s="25" t="s">
        <v>44</v>
      </c>
      <c r="AB78" s="22">
        <f t="shared" si="29"/>
        <v>0</v>
      </c>
      <c r="AC78" s="22">
        <f t="shared" si="30"/>
        <v>0</v>
      </c>
      <c r="AD78" s="22">
        <f t="shared" si="31"/>
        <v>0</v>
      </c>
      <c r="AF78" s="22">
        <f t="shared" si="32"/>
        <v>0</v>
      </c>
      <c r="AG78" s="22">
        <f t="shared" si="33"/>
        <v>1</v>
      </c>
      <c r="AH78" s="22">
        <f t="shared" si="34"/>
        <v>0</v>
      </c>
    </row>
    <row r="79" spans="1:34" s="22" customFormat="1" x14ac:dyDescent="0.25">
      <c r="A79" s="11">
        <v>109</v>
      </c>
      <c r="B79" s="12">
        <v>241</v>
      </c>
      <c r="C79" s="13" t="s">
        <v>74</v>
      </c>
      <c r="D79" s="14" t="s">
        <v>96</v>
      </c>
      <c r="E79" s="15">
        <v>594</v>
      </c>
      <c r="F79" s="16" t="s">
        <v>72</v>
      </c>
      <c r="G79" s="16">
        <v>163431</v>
      </c>
      <c r="H79" s="17" t="s">
        <v>98</v>
      </c>
      <c r="I79" s="16">
        <v>505161</v>
      </c>
      <c r="J79" s="17" t="s">
        <v>98</v>
      </c>
      <c r="K79" s="18">
        <v>-120</v>
      </c>
      <c r="L79" s="19">
        <v>49.684264730000002</v>
      </c>
      <c r="M79" s="18">
        <v>17.188643389999999</v>
      </c>
      <c r="N79" s="19">
        <v>49.684862619999997</v>
      </c>
      <c r="O79" s="18">
        <v>17.187176879999999</v>
      </c>
      <c r="P79" s="19">
        <v>49.683666459999998</v>
      </c>
      <c r="Q79" s="20">
        <v>17.190110520000001</v>
      </c>
      <c r="R79" s="53">
        <f t="shared" si="25"/>
        <v>0.24946951574182474</v>
      </c>
      <c r="S79" s="21">
        <f t="shared" si="23"/>
        <v>0.49889831422066422</v>
      </c>
      <c r="T79" s="21">
        <f t="shared" si="24"/>
        <v>0.49889831422066422</v>
      </c>
      <c r="U79" s="21">
        <f t="shared" si="26"/>
        <v>0.49889831422066422</v>
      </c>
      <c r="Y79" s="23">
        <f t="shared" si="27"/>
        <v>0</v>
      </c>
      <c r="Z79" s="24" t="str">
        <f t="shared" si="28"/>
        <v xml:space="preserve"> </v>
      </c>
      <c r="AA79" s="25" t="s">
        <v>44</v>
      </c>
      <c r="AB79" s="22">
        <f t="shared" si="29"/>
        <v>0</v>
      </c>
      <c r="AC79" s="22">
        <f t="shared" si="30"/>
        <v>0</v>
      </c>
      <c r="AD79" s="22">
        <f t="shared" si="31"/>
        <v>0</v>
      </c>
      <c r="AF79" s="22">
        <f t="shared" si="32"/>
        <v>0</v>
      </c>
      <c r="AG79" s="22">
        <f t="shared" si="33"/>
        <v>1</v>
      </c>
      <c r="AH79" s="22">
        <f t="shared" si="34"/>
        <v>0</v>
      </c>
    </row>
    <row r="80" spans="1:34" s="22" customFormat="1" x14ac:dyDescent="0.25">
      <c r="A80" s="11">
        <v>109</v>
      </c>
      <c r="B80" s="12">
        <v>241</v>
      </c>
      <c r="C80" s="13" t="s">
        <v>74</v>
      </c>
      <c r="D80" s="14" t="s">
        <v>96</v>
      </c>
      <c r="E80" s="15">
        <v>595</v>
      </c>
      <c r="F80" s="16" t="s">
        <v>72</v>
      </c>
      <c r="G80" s="16">
        <v>163431</v>
      </c>
      <c r="H80" s="17" t="s">
        <v>98</v>
      </c>
      <c r="I80" s="16">
        <v>505161</v>
      </c>
      <c r="J80" s="17" t="s">
        <v>98</v>
      </c>
      <c r="K80" s="18">
        <v>-114.4</v>
      </c>
      <c r="L80" s="19">
        <v>49.680675829999998</v>
      </c>
      <c r="M80" s="18">
        <v>17.19744305</v>
      </c>
      <c r="N80" s="19">
        <v>49.681273939999997</v>
      </c>
      <c r="O80" s="18">
        <v>17.195976720000001</v>
      </c>
      <c r="P80" s="19">
        <v>49.680077570000002</v>
      </c>
      <c r="Q80" s="20">
        <v>17.19890964</v>
      </c>
      <c r="R80" s="53">
        <f t="shared" si="25"/>
        <v>0.24945130681515204</v>
      </c>
      <c r="S80" s="21" t="e">
        <f>IF(ISBLANK(#REF!),"",ACOS(COS(RADIANS(90-#REF!))*COS(RADIANS(90-P80))+SIN(RADIANS(90-#REF!)) *SIN(RADIANS(90-P80))*COS(RADIANS(#REF!-Q80)))*6371)</f>
        <v>#REF!</v>
      </c>
      <c r="T80" s="21">
        <f t="shared" si="24"/>
        <v>0</v>
      </c>
      <c r="U80" s="21">
        <f t="shared" si="26"/>
        <v>0</v>
      </c>
      <c r="Y80" s="23">
        <f t="shared" si="27"/>
        <v>0</v>
      </c>
      <c r="Z80" s="24" t="str">
        <f t="shared" si="28"/>
        <v xml:space="preserve"> </v>
      </c>
      <c r="AA80" s="25" t="s">
        <v>44</v>
      </c>
      <c r="AB80" s="22">
        <f t="shared" si="29"/>
        <v>0</v>
      </c>
      <c r="AC80" s="22">
        <f t="shared" si="30"/>
        <v>0</v>
      </c>
      <c r="AD80" s="22">
        <f t="shared" si="31"/>
        <v>0</v>
      </c>
      <c r="AF80" s="22">
        <f t="shared" si="32"/>
        <v>0</v>
      </c>
      <c r="AG80" s="22">
        <f t="shared" si="33"/>
        <v>1</v>
      </c>
      <c r="AH80" s="22">
        <f t="shared" si="34"/>
        <v>0</v>
      </c>
    </row>
    <row r="81" spans="1:34" s="22" customFormat="1" x14ac:dyDescent="0.25">
      <c r="A81" s="11"/>
      <c r="B81" s="12"/>
      <c r="C81" s="13"/>
      <c r="D81" s="14"/>
      <c r="E81" s="15"/>
      <c r="F81" s="16"/>
      <c r="G81" s="16"/>
      <c r="H81" s="17"/>
      <c r="I81" s="16"/>
      <c r="J81" s="17"/>
      <c r="K81" s="18"/>
      <c r="L81" s="19"/>
      <c r="M81" s="18"/>
      <c r="N81" s="19"/>
      <c r="O81" s="18"/>
      <c r="P81" s="19"/>
      <c r="Q81" s="20"/>
      <c r="R81" s="53" t="str">
        <f t="shared" si="25"/>
        <v/>
      </c>
      <c r="S81" s="21">
        <f t="shared" si="23"/>
        <v>5758.9916295511912</v>
      </c>
      <c r="T81" s="21">
        <f t="shared" si="24"/>
        <v>5758.9916295511912</v>
      </c>
      <c r="U81" s="21" t="str">
        <f t="shared" si="26"/>
        <v/>
      </c>
      <c r="Y81" s="23">
        <f t="shared" si="27"/>
        <v>0</v>
      </c>
      <c r="Z81" s="24" t="str">
        <f t="shared" si="28"/>
        <v xml:space="preserve"> </v>
      </c>
      <c r="AA81" s="25"/>
      <c r="AB81" s="22">
        <f t="shared" si="29"/>
        <v>0</v>
      </c>
      <c r="AC81" s="22">
        <f t="shared" si="30"/>
        <v>0</v>
      </c>
      <c r="AD81" s="22">
        <f t="shared" si="31"/>
        <v>0</v>
      </c>
      <c r="AF81" s="22">
        <f t="shared" si="32"/>
        <v>0</v>
      </c>
      <c r="AG81" s="22">
        <f t="shared" si="33"/>
        <v>0</v>
      </c>
      <c r="AH81" s="22">
        <f t="shared" si="34"/>
        <v>0</v>
      </c>
    </row>
    <row r="82" spans="1:34" s="22" customFormat="1" x14ac:dyDescent="0.25">
      <c r="A82" s="11">
        <v>112</v>
      </c>
      <c r="B82" s="12">
        <v>244</v>
      </c>
      <c r="C82" s="13" t="s">
        <v>74</v>
      </c>
      <c r="D82" s="14" t="s">
        <v>99</v>
      </c>
      <c r="E82" s="15">
        <v>152</v>
      </c>
      <c r="F82" s="16" t="s">
        <v>72</v>
      </c>
      <c r="G82" s="16">
        <v>110566</v>
      </c>
      <c r="H82" s="17" t="s">
        <v>100</v>
      </c>
      <c r="I82" s="16">
        <v>500496</v>
      </c>
      <c r="J82" s="17" t="s">
        <v>101</v>
      </c>
      <c r="K82" s="18">
        <v>-125.9</v>
      </c>
      <c r="L82" s="19">
        <v>49.631559889999998</v>
      </c>
      <c r="M82" s="18">
        <v>17.260328600000001</v>
      </c>
      <c r="N82" s="19">
        <v>49.632637000000003</v>
      </c>
      <c r="O82" s="18">
        <v>17.259830640000001</v>
      </c>
      <c r="P82" s="19">
        <v>49.630484000000003</v>
      </c>
      <c r="Q82" s="20">
        <v>17.26082568</v>
      </c>
      <c r="R82" s="53">
        <f t="shared" si="25"/>
        <v>0.24989866650567572</v>
      </c>
      <c r="S82" s="21">
        <f t="shared" si="23"/>
        <v>0.99959125428656392</v>
      </c>
      <c r="T82" s="21">
        <f t="shared" si="24"/>
        <v>0.99959125428656392</v>
      </c>
      <c r="U82" s="21">
        <f t="shared" si="26"/>
        <v>0.99959125428656392</v>
      </c>
      <c r="W82" s="23">
        <f>SUM(R82:R89)</f>
        <v>1.9991993394109091</v>
      </c>
      <c r="X82" s="23">
        <f>SUM(U82:U88)</f>
        <v>1.249719114875254</v>
      </c>
      <c r="Y82" s="23">
        <f t="shared" si="27"/>
        <v>3.2489184542861631</v>
      </c>
      <c r="Z82" s="24" t="str">
        <f t="shared" si="28"/>
        <v xml:space="preserve"> </v>
      </c>
      <c r="AA82" s="25" t="s">
        <v>44</v>
      </c>
      <c r="AB82" s="22">
        <f t="shared" si="29"/>
        <v>1</v>
      </c>
      <c r="AC82" s="22">
        <f t="shared" si="30"/>
        <v>1</v>
      </c>
      <c r="AD82" s="22">
        <f t="shared" si="31"/>
        <v>0</v>
      </c>
      <c r="AF82" s="22">
        <f t="shared" si="32"/>
        <v>0</v>
      </c>
      <c r="AG82" s="22">
        <f t="shared" si="33"/>
        <v>1</v>
      </c>
      <c r="AH82" s="22">
        <f t="shared" si="34"/>
        <v>0</v>
      </c>
    </row>
    <row r="83" spans="1:34" s="22" customFormat="1" x14ac:dyDescent="0.25">
      <c r="A83" s="11">
        <v>112</v>
      </c>
      <c r="B83" s="12">
        <v>244</v>
      </c>
      <c r="C83" s="13" t="s">
        <v>74</v>
      </c>
      <c r="D83" s="14" t="s">
        <v>99</v>
      </c>
      <c r="E83" s="15">
        <v>605</v>
      </c>
      <c r="F83" s="16" t="s">
        <v>72</v>
      </c>
      <c r="G83" s="16">
        <v>6441</v>
      </c>
      <c r="H83" s="17" t="s">
        <v>102</v>
      </c>
      <c r="I83" s="16">
        <v>500852</v>
      </c>
      <c r="J83" s="17" t="s">
        <v>103</v>
      </c>
      <c r="K83" s="18">
        <v>-114.3</v>
      </c>
      <c r="L83" s="19">
        <v>49.638018600000002</v>
      </c>
      <c r="M83" s="18">
        <v>17.25734297</v>
      </c>
      <c r="N83" s="19">
        <v>49.639095879999999</v>
      </c>
      <c r="O83" s="18">
        <v>17.2568448</v>
      </c>
      <c r="P83" s="19">
        <v>49.636942929999996</v>
      </c>
      <c r="Q83" s="20">
        <v>17.2578402</v>
      </c>
      <c r="R83" s="53">
        <f t="shared" si="25"/>
        <v>0.24989803535986876</v>
      </c>
      <c r="S83" s="21">
        <f t="shared" si="23"/>
        <v>0</v>
      </c>
      <c r="T83" s="21">
        <f t="shared" si="24"/>
        <v>0</v>
      </c>
      <c r="U83" s="21">
        <f t="shared" si="26"/>
        <v>0</v>
      </c>
      <c r="Y83" s="23">
        <f t="shared" si="27"/>
        <v>0</v>
      </c>
      <c r="Z83" s="24" t="str">
        <f t="shared" si="28"/>
        <v xml:space="preserve"> </v>
      </c>
      <c r="AA83" s="25" t="s">
        <v>44</v>
      </c>
      <c r="AB83" s="22">
        <f t="shared" si="29"/>
        <v>0</v>
      </c>
      <c r="AC83" s="22">
        <f t="shared" si="30"/>
        <v>0</v>
      </c>
      <c r="AD83" s="22">
        <f t="shared" si="31"/>
        <v>0</v>
      </c>
      <c r="AF83" s="22">
        <f t="shared" si="32"/>
        <v>0</v>
      </c>
      <c r="AG83" s="22">
        <f t="shared" si="33"/>
        <v>1</v>
      </c>
      <c r="AH83" s="22">
        <f t="shared" si="34"/>
        <v>0</v>
      </c>
    </row>
    <row r="84" spans="1:34" s="22" customFormat="1" x14ac:dyDescent="0.25">
      <c r="A84" s="11">
        <v>112</v>
      </c>
      <c r="B84" s="12">
        <v>244</v>
      </c>
      <c r="C84" s="13" t="s">
        <v>74</v>
      </c>
      <c r="D84" s="14" t="s">
        <v>99</v>
      </c>
      <c r="E84" s="15">
        <v>606</v>
      </c>
      <c r="F84" s="16" t="s">
        <v>72</v>
      </c>
      <c r="G84" s="16">
        <v>110566</v>
      </c>
      <c r="H84" s="17" t="s">
        <v>100</v>
      </c>
      <c r="I84" s="16">
        <v>500496</v>
      </c>
      <c r="J84" s="17" t="s">
        <v>101</v>
      </c>
      <c r="K84" s="18">
        <v>-117.9</v>
      </c>
      <c r="L84" s="19">
        <v>49.635865920000001</v>
      </c>
      <c r="M84" s="18">
        <v>17.25833815</v>
      </c>
      <c r="N84" s="19">
        <v>49.636942929999996</v>
      </c>
      <c r="O84" s="18">
        <v>17.2578402</v>
      </c>
      <c r="P84" s="19">
        <v>49.634789900000001</v>
      </c>
      <c r="Q84" s="20">
        <v>17.258835600000001</v>
      </c>
      <c r="R84" s="53">
        <f t="shared" si="25"/>
        <v>0.24990748435603782</v>
      </c>
      <c r="S84" s="21">
        <f t="shared" si="23"/>
        <v>1.3425878504835786E-4</v>
      </c>
      <c r="T84" s="21">
        <f t="shared" si="24"/>
        <v>1.3425878504835786E-4</v>
      </c>
      <c r="U84" s="21">
        <f t="shared" si="26"/>
        <v>1.3425878504835786E-4</v>
      </c>
      <c r="Y84" s="23">
        <f t="shared" si="27"/>
        <v>0</v>
      </c>
      <c r="Z84" s="24" t="str">
        <f t="shared" si="28"/>
        <v xml:space="preserve"> </v>
      </c>
      <c r="AA84" s="25" t="s">
        <v>44</v>
      </c>
      <c r="AB84" s="22">
        <f t="shared" si="29"/>
        <v>0</v>
      </c>
      <c r="AC84" s="22">
        <f t="shared" si="30"/>
        <v>0</v>
      </c>
      <c r="AD84" s="22">
        <f t="shared" si="31"/>
        <v>0</v>
      </c>
      <c r="AF84" s="22">
        <f t="shared" si="32"/>
        <v>0</v>
      </c>
      <c r="AG84" s="22">
        <f t="shared" si="33"/>
        <v>1</v>
      </c>
      <c r="AH84" s="22">
        <f t="shared" si="34"/>
        <v>0</v>
      </c>
    </row>
    <row r="85" spans="1:34" s="22" customFormat="1" x14ac:dyDescent="0.25">
      <c r="A85" s="11">
        <v>112</v>
      </c>
      <c r="B85" s="12">
        <v>244</v>
      </c>
      <c r="C85" s="13" t="s">
        <v>74</v>
      </c>
      <c r="D85" s="14" t="s">
        <v>99</v>
      </c>
      <c r="E85" s="15">
        <v>607</v>
      </c>
      <c r="F85" s="16" t="s">
        <v>72</v>
      </c>
      <c r="G85" s="16">
        <v>110566</v>
      </c>
      <c r="H85" s="17" t="s">
        <v>100</v>
      </c>
      <c r="I85" s="16">
        <v>500496</v>
      </c>
      <c r="J85" s="17" t="s">
        <v>101</v>
      </c>
      <c r="K85" s="18">
        <v>-116.7</v>
      </c>
      <c r="L85" s="19">
        <v>49.633712639999999</v>
      </c>
      <c r="M85" s="18">
        <v>17.259333590000001</v>
      </c>
      <c r="N85" s="19">
        <v>49.634789900000001</v>
      </c>
      <c r="O85" s="18">
        <v>17.258835600000001</v>
      </c>
      <c r="P85" s="19">
        <v>49.632637000000003</v>
      </c>
      <c r="Q85" s="20">
        <v>17.259830640000001</v>
      </c>
      <c r="R85" s="53">
        <f t="shared" si="25"/>
        <v>0.24988708922525915</v>
      </c>
      <c r="S85" s="21">
        <f t="shared" si="23"/>
        <v>0.24989866650567572</v>
      </c>
      <c r="T85" s="21">
        <f t="shared" si="24"/>
        <v>0.24989866650567572</v>
      </c>
      <c r="U85" s="21">
        <f t="shared" si="26"/>
        <v>0.24989866650567572</v>
      </c>
      <c r="Y85" s="23">
        <f t="shared" si="27"/>
        <v>0</v>
      </c>
      <c r="Z85" s="24" t="str">
        <f t="shared" si="28"/>
        <v xml:space="preserve"> </v>
      </c>
      <c r="AA85" s="25" t="s">
        <v>44</v>
      </c>
      <c r="AB85" s="22">
        <f t="shared" si="29"/>
        <v>0</v>
      </c>
      <c r="AC85" s="22">
        <f t="shared" si="30"/>
        <v>0</v>
      </c>
      <c r="AD85" s="22">
        <f t="shared" si="31"/>
        <v>0</v>
      </c>
      <c r="AF85" s="22">
        <f t="shared" si="32"/>
        <v>0</v>
      </c>
      <c r="AG85" s="22">
        <f t="shared" si="33"/>
        <v>1</v>
      </c>
      <c r="AH85" s="22">
        <f t="shared" si="34"/>
        <v>0</v>
      </c>
    </row>
    <row r="86" spans="1:34" s="22" customFormat="1" x14ac:dyDescent="0.25">
      <c r="A86" s="11">
        <v>112</v>
      </c>
      <c r="B86" s="12">
        <v>244</v>
      </c>
      <c r="C86" s="13" t="s">
        <v>74</v>
      </c>
      <c r="D86" s="14" t="s">
        <v>99</v>
      </c>
      <c r="E86" s="15">
        <v>609</v>
      </c>
      <c r="F86" s="16" t="s">
        <v>72</v>
      </c>
      <c r="G86" s="16">
        <v>110566</v>
      </c>
      <c r="H86" s="17" t="s">
        <v>100</v>
      </c>
      <c r="I86" s="16">
        <v>500496</v>
      </c>
      <c r="J86" s="17" t="s">
        <v>101</v>
      </c>
      <c r="K86" s="18">
        <v>-115.3</v>
      </c>
      <c r="L86" s="19">
        <v>49.629406430000003</v>
      </c>
      <c r="M86" s="18">
        <v>17.26132385</v>
      </c>
      <c r="N86" s="19">
        <v>49.630484000000003</v>
      </c>
      <c r="O86" s="18">
        <v>17.26082568</v>
      </c>
      <c r="P86" s="19">
        <v>49.628330910000003</v>
      </c>
      <c r="Q86" s="20">
        <v>17.261820719999999</v>
      </c>
      <c r="R86" s="53">
        <f t="shared" si="25"/>
        <v>0.24990916133561769</v>
      </c>
      <c r="S86" s="21">
        <f t="shared" si="23"/>
        <v>0</v>
      </c>
      <c r="T86" s="21">
        <f t="shared" si="24"/>
        <v>0</v>
      </c>
      <c r="U86" s="21">
        <f t="shared" si="26"/>
        <v>0</v>
      </c>
      <c r="Y86" s="23">
        <f t="shared" si="27"/>
        <v>0</v>
      </c>
      <c r="Z86" s="24" t="str">
        <f t="shared" si="28"/>
        <v xml:space="preserve"> </v>
      </c>
      <c r="AA86" s="25" t="s">
        <v>44</v>
      </c>
      <c r="AB86" s="22">
        <f t="shared" si="29"/>
        <v>0</v>
      </c>
      <c r="AC86" s="22">
        <f t="shared" si="30"/>
        <v>0</v>
      </c>
      <c r="AD86" s="22">
        <f t="shared" si="31"/>
        <v>0</v>
      </c>
      <c r="AF86" s="22">
        <f t="shared" si="32"/>
        <v>0</v>
      </c>
      <c r="AG86" s="22">
        <f t="shared" si="33"/>
        <v>1</v>
      </c>
      <c r="AH86" s="22">
        <f t="shared" si="34"/>
        <v>0</v>
      </c>
    </row>
    <row r="87" spans="1:34" s="22" customFormat="1" x14ac:dyDescent="0.25">
      <c r="A87" s="11">
        <v>112</v>
      </c>
      <c r="B87" s="12">
        <v>244</v>
      </c>
      <c r="C87" s="13" t="s">
        <v>74</v>
      </c>
      <c r="D87" s="14" t="s">
        <v>99</v>
      </c>
      <c r="E87" s="15">
        <v>610</v>
      </c>
      <c r="F87" s="16" t="s">
        <v>72</v>
      </c>
      <c r="G87" s="16">
        <v>110566</v>
      </c>
      <c r="H87" s="17" t="s">
        <v>100</v>
      </c>
      <c r="I87" s="16">
        <v>500496</v>
      </c>
      <c r="J87" s="17" t="s">
        <v>101</v>
      </c>
      <c r="K87" s="18">
        <v>-122.9</v>
      </c>
      <c r="L87" s="19">
        <v>49.627253889999999</v>
      </c>
      <c r="M87" s="18">
        <v>17.26231868</v>
      </c>
      <c r="N87" s="19">
        <v>49.628330910000003</v>
      </c>
      <c r="O87" s="18">
        <v>17.261820719999999</v>
      </c>
      <c r="P87" s="19">
        <v>49.62617796</v>
      </c>
      <c r="Q87" s="20">
        <v>17.262815759999999</v>
      </c>
      <c r="R87" s="53">
        <f t="shared" si="25"/>
        <v>0.2498951681323609</v>
      </c>
      <c r="S87" s="21">
        <f t="shared" si="23"/>
        <v>0</v>
      </c>
      <c r="T87" s="21">
        <f t="shared" si="24"/>
        <v>0</v>
      </c>
      <c r="U87" s="21">
        <f t="shared" si="26"/>
        <v>0</v>
      </c>
      <c r="Y87" s="23">
        <f t="shared" si="27"/>
        <v>0</v>
      </c>
      <c r="Z87" s="24" t="str">
        <f t="shared" si="28"/>
        <v xml:space="preserve"> </v>
      </c>
      <c r="AA87" s="25" t="s">
        <v>44</v>
      </c>
      <c r="AB87" s="22">
        <f t="shared" si="29"/>
        <v>0</v>
      </c>
      <c r="AC87" s="22">
        <f t="shared" si="30"/>
        <v>0</v>
      </c>
      <c r="AD87" s="22">
        <f t="shared" si="31"/>
        <v>0</v>
      </c>
      <c r="AF87" s="22">
        <f t="shared" si="32"/>
        <v>0</v>
      </c>
      <c r="AG87" s="22">
        <f t="shared" si="33"/>
        <v>1</v>
      </c>
      <c r="AH87" s="22">
        <f t="shared" si="34"/>
        <v>0</v>
      </c>
    </row>
    <row r="88" spans="1:34" s="22" customFormat="1" x14ac:dyDescent="0.25">
      <c r="A88" s="11">
        <v>112</v>
      </c>
      <c r="B88" s="12">
        <v>244</v>
      </c>
      <c r="C88" s="13" t="s">
        <v>74</v>
      </c>
      <c r="D88" s="14" t="s">
        <v>99</v>
      </c>
      <c r="E88" s="15">
        <v>611</v>
      </c>
      <c r="F88" s="16" t="s">
        <v>72</v>
      </c>
      <c r="G88" s="16">
        <v>110566</v>
      </c>
      <c r="H88" s="17" t="s">
        <v>100</v>
      </c>
      <c r="I88" s="16">
        <v>500496</v>
      </c>
      <c r="J88" s="17" t="s">
        <v>101</v>
      </c>
      <c r="K88" s="18">
        <v>-127</v>
      </c>
      <c r="L88" s="19">
        <v>49.625100959999997</v>
      </c>
      <c r="M88" s="18">
        <v>17.263313520000001</v>
      </c>
      <c r="N88" s="19">
        <v>49.62617796</v>
      </c>
      <c r="O88" s="18">
        <v>17.262815759999999</v>
      </c>
      <c r="P88" s="19">
        <v>49.624024910000003</v>
      </c>
      <c r="Q88" s="20">
        <v>17.263810800000002</v>
      </c>
      <c r="R88" s="53">
        <f t="shared" si="25"/>
        <v>0.24990672700681604</v>
      </c>
      <c r="S88" s="21">
        <f t="shared" si="23"/>
        <v>9.4935297966003418E-5</v>
      </c>
      <c r="T88" s="21">
        <f t="shared" si="24"/>
        <v>9.4935297966003418E-5</v>
      </c>
      <c r="U88" s="21">
        <f t="shared" si="26"/>
        <v>9.4935297966003418E-5</v>
      </c>
      <c r="Y88" s="23">
        <f t="shared" si="27"/>
        <v>0</v>
      </c>
      <c r="Z88" s="24" t="str">
        <f t="shared" si="28"/>
        <v xml:space="preserve"> </v>
      </c>
      <c r="AA88" s="25" t="s">
        <v>44</v>
      </c>
      <c r="AB88" s="22">
        <f t="shared" si="29"/>
        <v>0</v>
      </c>
      <c r="AC88" s="22">
        <f t="shared" si="30"/>
        <v>0</v>
      </c>
      <c r="AD88" s="22">
        <f t="shared" si="31"/>
        <v>0</v>
      </c>
      <c r="AF88" s="22">
        <f t="shared" si="32"/>
        <v>0</v>
      </c>
      <c r="AG88" s="22">
        <f t="shared" si="33"/>
        <v>1</v>
      </c>
      <c r="AH88" s="22">
        <f t="shared" si="34"/>
        <v>0</v>
      </c>
    </row>
    <row r="89" spans="1:34" s="22" customFormat="1" x14ac:dyDescent="0.25">
      <c r="A89" s="11">
        <v>112</v>
      </c>
      <c r="B89" s="12">
        <v>244</v>
      </c>
      <c r="C89" s="13" t="s">
        <v>74</v>
      </c>
      <c r="D89" s="14" t="s">
        <v>99</v>
      </c>
      <c r="E89" s="15">
        <v>612</v>
      </c>
      <c r="F89" s="16" t="s">
        <v>72</v>
      </c>
      <c r="G89" s="16">
        <v>110566</v>
      </c>
      <c r="H89" s="17" t="s">
        <v>100</v>
      </c>
      <c r="I89" s="16">
        <v>500496</v>
      </c>
      <c r="J89" s="17" t="s">
        <v>101</v>
      </c>
      <c r="K89" s="18">
        <v>-122.5</v>
      </c>
      <c r="L89" s="19">
        <v>49.622947670000002</v>
      </c>
      <c r="M89" s="18">
        <v>17.264308419999999</v>
      </c>
      <c r="N89" s="19">
        <v>49.624024910000003</v>
      </c>
      <c r="O89" s="18">
        <v>17.263810800000002</v>
      </c>
      <c r="P89" s="19">
        <v>49.621871890000001</v>
      </c>
      <c r="Q89" s="20">
        <v>17.26480548</v>
      </c>
      <c r="R89" s="53">
        <f t="shared" si="25"/>
        <v>0.24989700748927302</v>
      </c>
      <c r="S89" s="21" t="e">
        <f>IF(ISBLANK(#REF!),"",ACOS(COS(RADIANS(90-#REF!))*COS(RADIANS(90-P89))+SIN(RADIANS(90-#REF!)) *SIN(RADIANS(90-P89))*COS(RADIANS(#REF!-Q89)))*6371)</f>
        <v>#REF!</v>
      </c>
      <c r="T89" s="21">
        <f t="shared" si="24"/>
        <v>0</v>
      </c>
      <c r="U89" s="21">
        <f t="shared" si="26"/>
        <v>0</v>
      </c>
      <c r="Y89" s="23">
        <f t="shared" si="27"/>
        <v>0</v>
      </c>
      <c r="Z89" s="24" t="str">
        <f t="shared" si="28"/>
        <v xml:space="preserve"> </v>
      </c>
      <c r="AA89" s="25" t="s">
        <v>44</v>
      </c>
      <c r="AB89" s="22">
        <f t="shared" si="29"/>
        <v>0</v>
      </c>
      <c r="AC89" s="22">
        <f t="shared" si="30"/>
        <v>0</v>
      </c>
      <c r="AD89" s="22">
        <f t="shared" si="31"/>
        <v>0</v>
      </c>
      <c r="AF89" s="22">
        <f t="shared" si="32"/>
        <v>0</v>
      </c>
      <c r="AG89" s="22">
        <f t="shared" si="33"/>
        <v>1</v>
      </c>
      <c r="AH89" s="22">
        <f t="shared" si="34"/>
        <v>0</v>
      </c>
    </row>
    <row r="90" spans="1:34" s="35" customFormat="1" x14ac:dyDescent="0.25">
      <c r="A90" s="26"/>
      <c r="B90" s="27"/>
      <c r="C90" s="28" t="s">
        <v>74</v>
      </c>
      <c r="D90" s="29"/>
      <c r="E90" s="30"/>
      <c r="F90" s="27"/>
      <c r="G90" s="27"/>
      <c r="H90" s="28"/>
      <c r="I90" s="27"/>
      <c r="J90" s="28"/>
      <c r="K90" s="31"/>
      <c r="L90" s="32"/>
      <c r="M90" s="31"/>
      <c r="N90" s="32"/>
      <c r="O90" s="31"/>
      <c r="P90" s="32"/>
      <c r="Q90" s="33"/>
      <c r="R90" s="54" t="str">
        <f t="shared" si="25"/>
        <v/>
      </c>
      <c r="S90" s="34" t="e">
        <f>IF(ISBLANK(#REF!),"",ACOS(COS(RADIANS(90-#REF!))*COS(RADIANS(90-P90))+SIN(RADIANS(90-#REF!)) *SIN(RADIANS(90-P90))*COS(RADIANS(#REF!-Q90)))*6371)</f>
        <v>#REF!</v>
      </c>
      <c r="T90" s="34">
        <f t="shared" si="24"/>
        <v>0</v>
      </c>
      <c r="U90" s="34" t="str">
        <f t="shared" si="26"/>
        <v/>
      </c>
      <c r="Y90" s="36">
        <f t="shared" si="27"/>
        <v>0</v>
      </c>
      <c r="Z90" s="37" t="str">
        <f t="shared" si="28"/>
        <v xml:space="preserve"> </v>
      </c>
      <c r="AA90" s="38"/>
      <c r="AB90" s="35">
        <f>SUBTOTAL(9,AB6:AB89)</f>
        <v>14</v>
      </c>
      <c r="AC90" s="35">
        <f>SUBTOTAL(9,AC6:AC89)</f>
        <v>14</v>
      </c>
      <c r="AD90" s="35">
        <f>SUBTOTAL(9,AD6:AD89)</f>
        <v>0</v>
      </c>
      <c r="AF90" s="35">
        <f t="shared" si="32"/>
        <v>0</v>
      </c>
      <c r="AG90" s="35">
        <f t="shared" si="33"/>
        <v>0</v>
      </c>
      <c r="AH90" s="35">
        <f t="shared" si="34"/>
        <v>0</v>
      </c>
    </row>
    <row r="91" spans="1:34" s="22" customFormat="1" x14ac:dyDescent="0.25">
      <c r="A91" s="11"/>
      <c r="B91" s="12"/>
      <c r="C91" s="13"/>
      <c r="D91" s="14"/>
      <c r="E91" s="15"/>
      <c r="F91" s="16"/>
      <c r="G91" s="16"/>
      <c r="H91" s="17"/>
      <c r="I91" s="16"/>
      <c r="J91" s="17"/>
      <c r="K91" s="18"/>
      <c r="L91" s="19"/>
      <c r="M91" s="18"/>
      <c r="N91" s="19"/>
      <c r="O91" s="18"/>
      <c r="P91" s="19"/>
      <c r="Q91" s="20"/>
      <c r="R91" s="53" t="str">
        <f t="shared" si="25"/>
        <v/>
      </c>
      <c r="S91" s="21">
        <f t="shared" ref="S91:S113" si="35">IF(ISBLANK(N92),"",ACOS(COS(RADIANS(90-N92))*COS(RADIANS(90-P91))+SIN(RADIANS(90-N92)) *SIN(RADIANS(90-P91))*COS(RADIANS(O92-Q91)))*6371)</f>
        <v>5766.7746844421317</v>
      </c>
      <c r="T91" s="21">
        <f t="shared" si="24"/>
        <v>5766.7746844421317</v>
      </c>
      <c r="U91" s="21" t="str">
        <f t="shared" si="26"/>
        <v/>
      </c>
      <c r="Y91" s="23">
        <f t="shared" si="27"/>
        <v>0</v>
      </c>
      <c r="Z91" s="24" t="str">
        <f t="shared" si="28"/>
        <v xml:space="preserve"> </v>
      </c>
      <c r="AA91" s="25"/>
      <c r="AB91" s="22">
        <f t="shared" si="29"/>
        <v>0</v>
      </c>
      <c r="AC91" s="22">
        <f t="shared" si="30"/>
        <v>0</v>
      </c>
      <c r="AD91" s="22">
        <f t="shared" si="31"/>
        <v>0</v>
      </c>
      <c r="AF91" s="22">
        <f t="shared" si="32"/>
        <v>0</v>
      </c>
      <c r="AG91" s="22">
        <f t="shared" si="33"/>
        <v>0</v>
      </c>
      <c r="AH91" s="22">
        <f t="shared" si="34"/>
        <v>0</v>
      </c>
    </row>
    <row r="92" spans="1:34" s="22" customFormat="1" x14ac:dyDescent="0.25">
      <c r="A92" s="11">
        <v>117</v>
      </c>
      <c r="B92" s="12">
        <v>257</v>
      </c>
      <c r="C92" s="13" t="s">
        <v>104</v>
      </c>
      <c r="D92" s="14" t="s">
        <v>105</v>
      </c>
      <c r="E92" s="15">
        <v>637</v>
      </c>
      <c r="F92" s="16" t="s">
        <v>72</v>
      </c>
      <c r="G92" s="16">
        <v>178187</v>
      </c>
      <c r="H92" s="17" t="s">
        <v>106</v>
      </c>
      <c r="I92" s="16">
        <v>513750</v>
      </c>
      <c r="J92" s="17" t="s">
        <v>107</v>
      </c>
      <c r="K92" s="18">
        <v>-120.7</v>
      </c>
      <c r="L92" s="19">
        <v>49.578076019999997</v>
      </c>
      <c r="M92" s="18">
        <v>17.749716469999999</v>
      </c>
      <c r="N92" s="19">
        <v>49.57695373</v>
      </c>
      <c r="O92" s="18">
        <v>17.749609199999998</v>
      </c>
      <c r="P92" s="19">
        <v>49.579173279999999</v>
      </c>
      <c r="Q92" s="20">
        <v>17.750020679999999</v>
      </c>
      <c r="R92" s="53">
        <f t="shared" si="25"/>
        <v>0.2485794623519253</v>
      </c>
      <c r="S92" s="21">
        <f t="shared" si="35"/>
        <v>0</v>
      </c>
      <c r="T92" s="21">
        <f t="shared" si="24"/>
        <v>0</v>
      </c>
      <c r="U92" s="21">
        <f t="shared" si="26"/>
        <v>0</v>
      </c>
      <c r="W92" s="23">
        <f>SUM(R92:R101)</f>
        <v>2.4889302053102633</v>
      </c>
      <c r="X92" s="23">
        <f>SUM(U92:U100)</f>
        <v>0.24820468132122331</v>
      </c>
      <c r="Y92" s="23">
        <f t="shared" si="27"/>
        <v>2.7371348866314866</v>
      </c>
      <c r="Z92" s="24" t="str">
        <f t="shared" si="28"/>
        <v xml:space="preserve"> </v>
      </c>
      <c r="AA92" s="25" t="s">
        <v>44</v>
      </c>
      <c r="AB92" s="22">
        <f t="shared" si="29"/>
        <v>1</v>
      </c>
      <c r="AC92" s="22">
        <f t="shared" si="30"/>
        <v>1</v>
      </c>
      <c r="AD92" s="22">
        <f t="shared" si="31"/>
        <v>0</v>
      </c>
      <c r="AF92" s="22">
        <f t="shared" si="32"/>
        <v>0</v>
      </c>
      <c r="AG92" s="22">
        <f t="shared" si="33"/>
        <v>1</v>
      </c>
      <c r="AH92" s="22">
        <f t="shared" si="34"/>
        <v>0</v>
      </c>
    </row>
    <row r="93" spans="1:34" s="22" customFormat="1" x14ac:dyDescent="0.25">
      <c r="A93" s="11">
        <v>117</v>
      </c>
      <c r="B93" s="12">
        <v>257</v>
      </c>
      <c r="C93" s="13" t="s">
        <v>104</v>
      </c>
      <c r="D93" s="14" t="s">
        <v>105</v>
      </c>
      <c r="E93" s="15">
        <v>638</v>
      </c>
      <c r="F93" s="16" t="s">
        <v>72</v>
      </c>
      <c r="G93" s="16">
        <v>178187</v>
      </c>
      <c r="H93" s="17" t="s">
        <v>106</v>
      </c>
      <c r="I93" s="16">
        <v>513750</v>
      </c>
      <c r="J93" s="17" t="s">
        <v>107</v>
      </c>
      <c r="K93" s="18">
        <v>-121.9</v>
      </c>
      <c r="L93" s="19">
        <v>49.58019848</v>
      </c>
      <c r="M93" s="18">
        <v>17.75072342</v>
      </c>
      <c r="N93" s="19">
        <v>49.579173279999999</v>
      </c>
      <c r="O93" s="18">
        <v>17.750020679999999</v>
      </c>
      <c r="P93" s="19">
        <v>49.581157679999997</v>
      </c>
      <c r="Q93" s="20">
        <v>17.7515982</v>
      </c>
      <c r="R93" s="53">
        <f t="shared" si="25"/>
        <v>0.24824229869267311</v>
      </c>
      <c r="S93" s="21">
        <f t="shared" si="35"/>
        <v>0</v>
      </c>
      <c r="T93" s="21">
        <f t="shared" si="24"/>
        <v>0</v>
      </c>
      <c r="U93" s="21">
        <f t="shared" si="26"/>
        <v>0</v>
      </c>
      <c r="Y93" s="23">
        <f t="shared" si="27"/>
        <v>0</v>
      </c>
      <c r="Z93" s="24" t="str">
        <f t="shared" si="28"/>
        <v xml:space="preserve"> </v>
      </c>
      <c r="AA93" s="25" t="s">
        <v>44</v>
      </c>
      <c r="AB93" s="22">
        <f t="shared" si="29"/>
        <v>0</v>
      </c>
      <c r="AC93" s="22">
        <f t="shared" si="30"/>
        <v>0</v>
      </c>
      <c r="AD93" s="22">
        <f t="shared" si="31"/>
        <v>0</v>
      </c>
      <c r="AF93" s="22">
        <f t="shared" si="32"/>
        <v>0</v>
      </c>
      <c r="AG93" s="22">
        <f t="shared" si="33"/>
        <v>1</v>
      </c>
      <c r="AH93" s="22">
        <f t="shared" si="34"/>
        <v>0</v>
      </c>
    </row>
    <row r="94" spans="1:34" s="22" customFormat="1" x14ac:dyDescent="0.25">
      <c r="A94" s="11">
        <v>117</v>
      </c>
      <c r="B94" s="12">
        <v>257</v>
      </c>
      <c r="C94" s="13" t="s">
        <v>104</v>
      </c>
      <c r="D94" s="14" t="s">
        <v>105</v>
      </c>
      <c r="E94" s="15">
        <v>639</v>
      </c>
      <c r="F94" s="16" t="s">
        <v>72</v>
      </c>
      <c r="G94" s="16">
        <v>178187</v>
      </c>
      <c r="H94" s="17" t="s">
        <v>106</v>
      </c>
      <c r="I94" s="16">
        <v>513750</v>
      </c>
      <c r="J94" s="17" t="s">
        <v>107</v>
      </c>
      <c r="K94" s="18">
        <v>-121.6</v>
      </c>
      <c r="L94" s="19">
        <v>49.581958030000003</v>
      </c>
      <c r="M94" s="18">
        <v>17.752795689999999</v>
      </c>
      <c r="N94" s="19">
        <v>49.581157679999997</v>
      </c>
      <c r="O94" s="18">
        <v>17.7515982</v>
      </c>
      <c r="P94" s="19">
        <v>49.582671689999998</v>
      </c>
      <c r="Q94" s="20">
        <v>17.754127560000001</v>
      </c>
      <c r="R94" s="53">
        <f t="shared" si="25"/>
        <v>0.24818193245403575</v>
      </c>
      <c r="S94" s="21">
        <f t="shared" si="35"/>
        <v>0</v>
      </c>
      <c r="T94" s="21">
        <f t="shared" si="24"/>
        <v>0</v>
      </c>
      <c r="U94" s="21">
        <f t="shared" si="26"/>
        <v>0</v>
      </c>
      <c r="Y94" s="23">
        <f t="shared" si="27"/>
        <v>0</v>
      </c>
      <c r="Z94" s="24" t="str">
        <f t="shared" si="28"/>
        <v xml:space="preserve"> </v>
      </c>
      <c r="AA94" s="25" t="s">
        <v>44</v>
      </c>
      <c r="AB94" s="22">
        <f t="shared" si="29"/>
        <v>0</v>
      </c>
      <c r="AC94" s="22">
        <f t="shared" si="30"/>
        <v>0</v>
      </c>
      <c r="AD94" s="22">
        <f t="shared" si="31"/>
        <v>0</v>
      </c>
      <c r="AF94" s="22">
        <f t="shared" si="32"/>
        <v>0</v>
      </c>
      <c r="AG94" s="22">
        <f t="shared" si="33"/>
        <v>1</v>
      </c>
      <c r="AH94" s="22">
        <f t="shared" si="34"/>
        <v>0</v>
      </c>
    </row>
    <row r="95" spans="1:34" s="22" customFormat="1" x14ac:dyDescent="0.25">
      <c r="A95" s="11">
        <v>117</v>
      </c>
      <c r="B95" s="12">
        <v>257</v>
      </c>
      <c r="C95" s="13" t="s">
        <v>104</v>
      </c>
      <c r="D95" s="14" t="s">
        <v>105</v>
      </c>
      <c r="E95" s="15">
        <v>640</v>
      </c>
      <c r="F95" s="16" t="s">
        <v>72</v>
      </c>
      <c r="G95" s="16">
        <v>178187</v>
      </c>
      <c r="H95" s="17" t="s">
        <v>106</v>
      </c>
      <c r="I95" s="16">
        <v>513750</v>
      </c>
      <c r="J95" s="17" t="s">
        <v>107</v>
      </c>
      <c r="K95" s="18">
        <v>-122.9</v>
      </c>
      <c r="L95" s="19">
        <v>49.583277719999998</v>
      </c>
      <c r="M95" s="18">
        <v>17.755587739999999</v>
      </c>
      <c r="N95" s="19">
        <v>49.582671689999998</v>
      </c>
      <c r="O95" s="18">
        <v>17.754127560000001</v>
      </c>
      <c r="P95" s="19">
        <v>49.583867300000001</v>
      </c>
      <c r="Q95" s="20">
        <v>17.757058319999999</v>
      </c>
      <c r="R95" s="53">
        <f t="shared" si="25"/>
        <v>0.24963194630862184</v>
      </c>
      <c r="S95" s="21">
        <f t="shared" si="35"/>
        <v>9.4935297966003418E-5</v>
      </c>
      <c r="T95" s="21">
        <f t="shared" si="24"/>
        <v>9.4935297966003418E-5</v>
      </c>
      <c r="U95" s="21">
        <f t="shared" si="26"/>
        <v>9.4935297966003418E-5</v>
      </c>
      <c r="Y95" s="23">
        <f t="shared" si="27"/>
        <v>0</v>
      </c>
      <c r="Z95" s="24" t="str">
        <f t="shared" si="28"/>
        <v xml:space="preserve"> </v>
      </c>
      <c r="AA95" s="25" t="s">
        <v>44</v>
      </c>
      <c r="AB95" s="22">
        <f t="shared" si="29"/>
        <v>0</v>
      </c>
      <c r="AC95" s="22">
        <f t="shared" si="30"/>
        <v>0</v>
      </c>
      <c r="AD95" s="22">
        <f t="shared" si="31"/>
        <v>0</v>
      </c>
      <c r="AF95" s="22">
        <f t="shared" si="32"/>
        <v>0</v>
      </c>
      <c r="AG95" s="22">
        <f t="shared" si="33"/>
        <v>1</v>
      </c>
      <c r="AH95" s="22">
        <f t="shared" si="34"/>
        <v>0</v>
      </c>
    </row>
    <row r="96" spans="1:34" s="22" customFormat="1" x14ac:dyDescent="0.25">
      <c r="A96" s="11">
        <v>117</v>
      </c>
      <c r="B96" s="12">
        <v>257</v>
      </c>
      <c r="C96" s="13" t="s">
        <v>104</v>
      </c>
      <c r="D96" s="14" t="s">
        <v>105</v>
      </c>
      <c r="E96" s="15">
        <v>641</v>
      </c>
      <c r="F96" s="16" t="s">
        <v>72</v>
      </c>
      <c r="G96" s="16">
        <v>2003</v>
      </c>
      <c r="H96" s="17" t="s">
        <v>108</v>
      </c>
      <c r="I96" s="16">
        <v>512231</v>
      </c>
      <c r="J96" s="17" t="s">
        <v>108</v>
      </c>
      <c r="K96" s="18">
        <v>-122.4</v>
      </c>
      <c r="L96" s="19">
        <v>49.58432148</v>
      </c>
      <c r="M96" s="18">
        <v>17.758630709999998</v>
      </c>
      <c r="N96" s="19">
        <v>49.583867300000001</v>
      </c>
      <c r="O96" s="18">
        <v>17.757058319999999</v>
      </c>
      <c r="P96" s="19">
        <v>49.584684889999998</v>
      </c>
      <c r="Q96" s="20">
        <v>17.760260519999999</v>
      </c>
      <c r="R96" s="53">
        <f t="shared" si="25"/>
        <v>0.2481056775333863</v>
      </c>
      <c r="S96" s="21">
        <f t="shared" si="35"/>
        <v>0</v>
      </c>
      <c r="T96" s="21">
        <f t="shared" si="24"/>
        <v>0</v>
      </c>
      <c r="U96" s="21">
        <f t="shared" si="26"/>
        <v>0</v>
      </c>
      <c r="Y96" s="23">
        <f t="shared" si="27"/>
        <v>0</v>
      </c>
      <c r="Z96" s="24" t="str">
        <f t="shared" si="28"/>
        <v xml:space="preserve"> </v>
      </c>
      <c r="AA96" s="25" t="s">
        <v>44</v>
      </c>
      <c r="AB96" s="22">
        <f t="shared" si="29"/>
        <v>0</v>
      </c>
      <c r="AC96" s="22">
        <f t="shared" si="30"/>
        <v>0</v>
      </c>
      <c r="AD96" s="22">
        <f t="shared" si="31"/>
        <v>0</v>
      </c>
      <c r="AF96" s="22">
        <f t="shared" si="32"/>
        <v>0</v>
      </c>
      <c r="AG96" s="22">
        <f t="shared" si="33"/>
        <v>1</v>
      </c>
      <c r="AH96" s="22">
        <f t="shared" si="34"/>
        <v>0</v>
      </c>
    </row>
    <row r="97" spans="1:34" s="22" customFormat="1" x14ac:dyDescent="0.25">
      <c r="A97" s="11">
        <v>117</v>
      </c>
      <c r="B97" s="12">
        <v>257</v>
      </c>
      <c r="C97" s="13" t="s">
        <v>104</v>
      </c>
      <c r="D97" s="14" t="s">
        <v>105</v>
      </c>
      <c r="E97" s="15">
        <v>642</v>
      </c>
      <c r="F97" s="16" t="s">
        <v>72</v>
      </c>
      <c r="G97" s="16">
        <v>2003</v>
      </c>
      <c r="H97" s="17" t="s">
        <v>108</v>
      </c>
      <c r="I97" s="16">
        <v>512231</v>
      </c>
      <c r="J97" s="17" t="s">
        <v>108</v>
      </c>
      <c r="K97" s="18">
        <v>-123.6</v>
      </c>
      <c r="L97" s="19">
        <v>49.584862489999999</v>
      </c>
      <c r="M97" s="18">
        <v>17.761963359999999</v>
      </c>
      <c r="N97" s="19">
        <v>49.584684889999998</v>
      </c>
      <c r="O97" s="18">
        <v>17.760260519999999</v>
      </c>
      <c r="P97" s="19">
        <v>49.584939409999997</v>
      </c>
      <c r="Q97" s="20">
        <v>17.76368304</v>
      </c>
      <c r="R97" s="53">
        <f t="shared" si="25"/>
        <v>0.24834761851354537</v>
      </c>
      <c r="S97" s="21">
        <f t="shared" si="35"/>
        <v>0</v>
      </c>
      <c r="T97" s="21">
        <f t="shared" si="24"/>
        <v>0</v>
      </c>
      <c r="U97" s="21">
        <f t="shared" si="26"/>
        <v>0</v>
      </c>
      <c r="Y97" s="23">
        <f t="shared" si="27"/>
        <v>0</v>
      </c>
      <c r="Z97" s="24" t="str">
        <f t="shared" si="28"/>
        <v xml:space="preserve"> </v>
      </c>
      <c r="AA97" s="25" t="s">
        <v>44</v>
      </c>
      <c r="AB97" s="22">
        <f t="shared" si="29"/>
        <v>0</v>
      </c>
      <c r="AC97" s="22">
        <f t="shared" si="30"/>
        <v>0</v>
      </c>
      <c r="AD97" s="22">
        <f t="shared" si="31"/>
        <v>0</v>
      </c>
      <c r="AF97" s="22">
        <f t="shared" si="32"/>
        <v>0</v>
      </c>
      <c r="AG97" s="22">
        <f t="shared" si="33"/>
        <v>1</v>
      </c>
      <c r="AH97" s="22">
        <f t="shared" si="34"/>
        <v>0</v>
      </c>
    </row>
    <row r="98" spans="1:34" s="22" customFormat="1" x14ac:dyDescent="0.25">
      <c r="A98" s="11">
        <v>117</v>
      </c>
      <c r="B98" s="12">
        <v>257</v>
      </c>
      <c r="C98" s="13" t="s">
        <v>104</v>
      </c>
      <c r="D98" s="14" t="s">
        <v>105</v>
      </c>
      <c r="E98" s="15">
        <v>643</v>
      </c>
      <c r="F98" s="16" t="s">
        <v>72</v>
      </c>
      <c r="G98" s="16">
        <v>2003</v>
      </c>
      <c r="H98" s="17" t="s">
        <v>108</v>
      </c>
      <c r="I98" s="16">
        <v>512231</v>
      </c>
      <c r="J98" s="17" t="s">
        <v>108</v>
      </c>
      <c r="K98" s="18">
        <v>-121.2</v>
      </c>
      <c r="L98" s="19">
        <v>49.584837159999999</v>
      </c>
      <c r="M98" s="18">
        <v>17.765406219999999</v>
      </c>
      <c r="N98" s="19">
        <v>49.584939409999997</v>
      </c>
      <c r="O98" s="18">
        <v>17.76368304</v>
      </c>
      <c r="P98" s="19">
        <v>49.584705550000002</v>
      </c>
      <c r="Q98" s="20">
        <v>17.767123560000002</v>
      </c>
      <c r="R98" s="53">
        <f t="shared" si="25"/>
        <v>0.24938678810475867</v>
      </c>
      <c r="S98" s="21">
        <f t="shared" si="35"/>
        <v>0</v>
      </c>
      <c r="T98" s="21">
        <f t="shared" si="24"/>
        <v>0</v>
      </c>
      <c r="U98" s="21">
        <f t="shared" si="26"/>
        <v>0</v>
      </c>
      <c r="Y98" s="23">
        <f t="shared" si="27"/>
        <v>0</v>
      </c>
      <c r="Z98" s="24" t="str">
        <f t="shared" si="28"/>
        <v xml:space="preserve"> </v>
      </c>
      <c r="AA98" s="25" t="s">
        <v>44</v>
      </c>
      <c r="AB98" s="22">
        <f t="shared" si="29"/>
        <v>0</v>
      </c>
      <c r="AC98" s="22">
        <f t="shared" si="30"/>
        <v>0</v>
      </c>
      <c r="AD98" s="22">
        <f t="shared" si="31"/>
        <v>0</v>
      </c>
      <c r="AF98" s="22">
        <f t="shared" si="32"/>
        <v>0</v>
      </c>
      <c r="AG98" s="22">
        <f t="shared" si="33"/>
        <v>1</v>
      </c>
      <c r="AH98" s="22">
        <f t="shared" si="34"/>
        <v>0</v>
      </c>
    </row>
    <row r="99" spans="1:34" s="22" customFormat="1" x14ac:dyDescent="0.25">
      <c r="A99" s="11">
        <v>117</v>
      </c>
      <c r="B99" s="12">
        <v>257</v>
      </c>
      <c r="C99" s="13" t="s">
        <v>104</v>
      </c>
      <c r="D99" s="14" t="s">
        <v>105</v>
      </c>
      <c r="E99" s="15">
        <v>644</v>
      </c>
      <c r="F99" s="16" t="s">
        <v>72</v>
      </c>
      <c r="G99" s="16">
        <v>2003</v>
      </c>
      <c r="H99" s="17" t="s">
        <v>108</v>
      </c>
      <c r="I99" s="16">
        <v>512231</v>
      </c>
      <c r="J99" s="17" t="s">
        <v>108</v>
      </c>
      <c r="K99" s="18">
        <v>-118.6</v>
      </c>
      <c r="L99" s="19">
        <v>49.584560209999999</v>
      </c>
      <c r="M99" s="18">
        <v>17.768841040000002</v>
      </c>
      <c r="N99" s="19">
        <v>49.584705550000002</v>
      </c>
      <c r="O99" s="18">
        <v>17.767123560000002</v>
      </c>
      <c r="P99" s="19">
        <v>49.584415440000001</v>
      </c>
      <c r="Q99" s="20">
        <v>17.77055184</v>
      </c>
      <c r="R99" s="53">
        <f t="shared" si="25"/>
        <v>0.24924267639820341</v>
      </c>
      <c r="S99" s="21">
        <f t="shared" si="35"/>
        <v>0</v>
      </c>
      <c r="T99" s="21">
        <f t="shared" si="24"/>
        <v>0</v>
      </c>
      <c r="U99" s="21">
        <f t="shared" si="26"/>
        <v>0</v>
      </c>
      <c r="Y99" s="23">
        <f t="shared" si="27"/>
        <v>0</v>
      </c>
      <c r="Z99" s="24" t="str">
        <f t="shared" si="28"/>
        <v xml:space="preserve"> </v>
      </c>
      <c r="AA99" s="25" t="s">
        <v>44</v>
      </c>
      <c r="AB99" s="22">
        <f t="shared" si="29"/>
        <v>0</v>
      </c>
      <c r="AC99" s="22">
        <f t="shared" si="30"/>
        <v>0</v>
      </c>
      <c r="AD99" s="22">
        <f t="shared" si="31"/>
        <v>0</v>
      </c>
      <c r="AF99" s="22">
        <f t="shared" si="32"/>
        <v>0</v>
      </c>
      <c r="AG99" s="22">
        <f t="shared" si="33"/>
        <v>1</v>
      </c>
      <c r="AH99" s="22">
        <f t="shared" si="34"/>
        <v>0</v>
      </c>
    </row>
    <row r="100" spans="1:34" s="22" customFormat="1" x14ac:dyDescent="0.25">
      <c r="A100" s="11">
        <v>117</v>
      </c>
      <c r="B100" s="12">
        <v>257</v>
      </c>
      <c r="C100" s="13" t="s">
        <v>104</v>
      </c>
      <c r="D100" s="14" t="s">
        <v>105</v>
      </c>
      <c r="E100" s="15">
        <v>645</v>
      </c>
      <c r="F100" s="16" t="s">
        <v>72</v>
      </c>
      <c r="G100" s="16">
        <v>2003</v>
      </c>
      <c r="H100" s="17" t="s">
        <v>108</v>
      </c>
      <c r="I100" s="16">
        <v>512231</v>
      </c>
      <c r="J100" s="17" t="s">
        <v>108</v>
      </c>
      <c r="K100" s="18">
        <v>-114.8</v>
      </c>
      <c r="L100" s="19">
        <v>49.58426987</v>
      </c>
      <c r="M100" s="18">
        <v>17.772271230000001</v>
      </c>
      <c r="N100" s="19">
        <v>49.584415440000001</v>
      </c>
      <c r="O100" s="18">
        <v>17.77055184</v>
      </c>
      <c r="P100" s="19">
        <v>49.58412637</v>
      </c>
      <c r="Q100" s="20">
        <v>17.773985880000001</v>
      </c>
      <c r="R100" s="53">
        <f t="shared" si="25"/>
        <v>0.24964099019539421</v>
      </c>
      <c r="S100" s="21">
        <f t="shared" si="35"/>
        <v>0.2481097460232573</v>
      </c>
      <c r="T100" s="21">
        <f t="shared" si="24"/>
        <v>0.2481097460232573</v>
      </c>
      <c r="U100" s="21">
        <f t="shared" si="26"/>
        <v>0.2481097460232573</v>
      </c>
      <c r="Y100" s="23">
        <f t="shared" si="27"/>
        <v>0</v>
      </c>
      <c r="Z100" s="24" t="str">
        <f t="shared" si="28"/>
        <v xml:space="preserve"> </v>
      </c>
      <c r="AA100" s="25" t="s">
        <v>44</v>
      </c>
      <c r="AB100" s="22">
        <f t="shared" si="29"/>
        <v>0</v>
      </c>
      <c r="AC100" s="22">
        <f t="shared" si="30"/>
        <v>0</v>
      </c>
      <c r="AD100" s="22">
        <f t="shared" si="31"/>
        <v>0</v>
      </c>
      <c r="AF100" s="22">
        <f t="shared" si="32"/>
        <v>0</v>
      </c>
      <c r="AG100" s="22">
        <f t="shared" si="33"/>
        <v>1</v>
      </c>
      <c r="AH100" s="22">
        <f t="shared" si="34"/>
        <v>0</v>
      </c>
    </row>
    <row r="101" spans="1:34" s="22" customFormat="1" x14ac:dyDescent="0.25">
      <c r="A101" s="11">
        <v>117</v>
      </c>
      <c r="B101" s="12">
        <v>257</v>
      </c>
      <c r="C101" s="13" t="s">
        <v>104</v>
      </c>
      <c r="D101" s="14" t="s">
        <v>105</v>
      </c>
      <c r="E101" s="15">
        <v>646</v>
      </c>
      <c r="F101" s="16" t="s">
        <v>72</v>
      </c>
      <c r="G101" s="16">
        <v>2003</v>
      </c>
      <c r="H101" s="17" t="s">
        <v>108</v>
      </c>
      <c r="I101" s="16">
        <v>512231</v>
      </c>
      <c r="J101" s="17" t="s">
        <v>108</v>
      </c>
      <c r="K101" s="18">
        <v>-115.2</v>
      </c>
      <c r="L101" s="19">
        <v>49.584300409999997</v>
      </c>
      <c r="M101" s="18">
        <v>17.779145199999999</v>
      </c>
      <c r="N101" s="19">
        <v>49.584132789999998</v>
      </c>
      <c r="O101" s="18">
        <v>17.77742748</v>
      </c>
      <c r="P101" s="19">
        <v>49.584488260000001</v>
      </c>
      <c r="Q101" s="20">
        <v>17.780845679999999</v>
      </c>
      <c r="R101" s="53">
        <f t="shared" si="25"/>
        <v>0.24957081475771936</v>
      </c>
      <c r="S101" s="21" t="str">
        <f t="shared" si="35"/>
        <v/>
      </c>
      <c r="T101" s="21" t="str">
        <f t="shared" si="24"/>
        <v/>
      </c>
      <c r="U101" s="21" t="str">
        <f t="shared" si="26"/>
        <v/>
      </c>
      <c r="Y101" s="23">
        <f t="shared" si="27"/>
        <v>0</v>
      </c>
      <c r="Z101" s="24" t="str">
        <f t="shared" si="28"/>
        <v xml:space="preserve"> </v>
      </c>
      <c r="AA101" s="25" t="s">
        <v>44</v>
      </c>
      <c r="AB101" s="22">
        <f t="shared" si="29"/>
        <v>0</v>
      </c>
      <c r="AC101" s="22">
        <f t="shared" si="30"/>
        <v>0</v>
      </c>
      <c r="AD101" s="22">
        <f t="shared" si="31"/>
        <v>0</v>
      </c>
      <c r="AF101" s="22">
        <f t="shared" si="32"/>
        <v>0</v>
      </c>
      <c r="AG101" s="22">
        <f t="shared" si="33"/>
        <v>1</v>
      </c>
      <c r="AH101" s="22">
        <f t="shared" si="34"/>
        <v>0</v>
      </c>
    </row>
    <row r="102" spans="1:34" s="22" customFormat="1" x14ac:dyDescent="0.25">
      <c r="A102" s="11"/>
      <c r="B102" s="12"/>
      <c r="C102" s="13"/>
      <c r="D102" s="14"/>
      <c r="E102" s="15"/>
      <c r="F102" s="16"/>
      <c r="G102" s="16"/>
      <c r="H102" s="17"/>
      <c r="I102" s="16"/>
      <c r="J102" s="17"/>
      <c r="K102" s="18"/>
      <c r="L102" s="19"/>
      <c r="M102" s="18"/>
      <c r="N102" s="19"/>
      <c r="O102" s="18"/>
      <c r="P102" s="19"/>
      <c r="Q102" s="20"/>
      <c r="R102" s="53" t="str">
        <f t="shared" si="25"/>
        <v/>
      </c>
      <c r="S102" s="21">
        <f t="shared" si="35"/>
        <v>5768.7940404329902</v>
      </c>
      <c r="T102" s="21">
        <f t="shared" si="24"/>
        <v>5768.7940404329902</v>
      </c>
      <c r="U102" s="21" t="str">
        <f t="shared" si="26"/>
        <v/>
      </c>
      <c r="Y102" s="23">
        <f t="shared" si="27"/>
        <v>0</v>
      </c>
      <c r="Z102" s="24" t="str">
        <f t="shared" si="28"/>
        <v xml:space="preserve"> </v>
      </c>
      <c r="AA102" s="25"/>
      <c r="AB102" s="22">
        <f t="shared" si="29"/>
        <v>0</v>
      </c>
      <c r="AC102" s="22">
        <f t="shared" si="30"/>
        <v>0</v>
      </c>
      <c r="AD102" s="22">
        <f t="shared" si="31"/>
        <v>0</v>
      </c>
      <c r="AF102" s="22">
        <f t="shared" si="32"/>
        <v>0</v>
      </c>
      <c r="AG102" s="22">
        <f t="shared" si="33"/>
        <v>0</v>
      </c>
      <c r="AH102" s="22">
        <f t="shared" si="34"/>
        <v>0</v>
      </c>
    </row>
    <row r="103" spans="1:34" s="22" customFormat="1" x14ac:dyDescent="0.25">
      <c r="A103" s="11">
        <v>118</v>
      </c>
      <c r="B103" s="12">
        <v>259</v>
      </c>
      <c r="C103" s="13" t="s">
        <v>104</v>
      </c>
      <c r="D103" s="14" t="s">
        <v>109</v>
      </c>
      <c r="E103" s="15">
        <v>647</v>
      </c>
      <c r="F103" s="16" t="s">
        <v>72</v>
      </c>
      <c r="G103" s="16">
        <v>125539</v>
      </c>
      <c r="H103" s="17" t="s">
        <v>110</v>
      </c>
      <c r="I103" s="16">
        <v>516911</v>
      </c>
      <c r="J103" s="17" t="s">
        <v>110</v>
      </c>
      <c r="K103" s="18">
        <v>-117.6</v>
      </c>
      <c r="L103" s="19">
        <v>49.578345419999998</v>
      </c>
      <c r="M103" s="18">
        <v>17.817696510000001</v>
      </c>
      <c r="N103" s="19">
        <v>49.578528089999999</v>
      </c>
      <c r="O103" s="18">
        <v>17.815983119999999</v>
      </c>
      <c r="P103" s="19">
        <v>49.578164409999999</v>
      </c>
      <c r="Q103" s="20">
        <v>17.819393760000001</v>
      </c>
      <c r="R103" s="53">
        <f t="shared" si="25"/>
        <v>0.24920888222829451</v>
      </c>
      <c r="S103" s="21">
        <f t="shared" si="35"/>
        <v>0</v>
      </c>
      <c r="T103" s="21">
        <f t="shared" si="24"/>
        <v>0</v>
      </c>
      <c r="U103" s="21">
        <f t="shared" si="26"/>
        <v>0</v>
      </c>
      <c r="W103" s="23">
        <f>SUM(R103:R109)</f>
        <v>1.7439252682838822</v>
      </c>
      <c r="X103" s="23">
        <f>SUM(U103:U108)</f>
        <v>1.4948036673099678</v>
      </c>
      <c r="Y103" s="23">
        <f t="shared" si="27"/>
        <v>3.23872893559385</v>
      </c>
      <c r="Z103" s="24" t="str">
        <f t="shared" si="28"/>
        <v xml:space="preserve"> </v>
      </c>
      <c r="AA103" s="25" t="s">
        <v>44</v>
      </c>
      <c r="AB103" s="22">
        <f t="shared" si="29"/>
        <v>1</v>
      </c>
      <c r="AC103" s="22">
        <f t="shared" si="30"/>
        <v>1</v>
      </c>
      <c r="AD103" s="22">
        <f t="shared" si="31"/>
        <v>0</v>
      </c>
      <c r="AF103" s="22">
        <f t="shared" si="32"/>
        <v>0</v>
      </c>
      <c r="AG103" s="22">
        <f t="shared" si="33"/>
        <v>1</v>
      </c>
      <c r="AH103" s="22">
        <f t="shared" si="34"/>
        <v>0</v>
      </c>
    </row>
    <row r="104" spans="1:34" s="22" customFormat="1" x14ac:dyDescent="0.25">
      <c r="A104" s="11">
        <v>118</v>
      </c>
      <c r="B104" s="12">
        <v>259</v>
      </c>
      <c r="C104" s="13" t="s">
        <v>104</v>
      </c>
      <c r="D104" s="14" t="s">
        <v>109</v>
      </c>
      <c r="E104" s="15">
        <v>648</v>
      </c>
      <c r="F104" s="16" t="s">
        <v>72</v>
      </c>
      <c r="G104" s="16">
        <v>125539</v>
      </c>
      <c r="H104" s="17" t="s">
        <v>110</v>
      </c>
      <c r="I104" s="16">
        <v>516911</v>
      </c>
      <c r="J104" s="17" t="s">
        <v>110</v>
      </c>
      <c r="K104" s="18">
        <v>-117.3</v>
      </c>
      <c r="L104" s="19">
        <v>49.577981600000001</v>
      </c>
      <c r="M104" s="18">
        <v>17.82110733</v>
      </c>
      <c r="N104" s="19">
        <v>49.578164409999999</v>
      </c>
      <c r="O104" s="18">
        <v>17.819393760000001</v>
      </c>
      <c r="P104" s="19">
        <v>49.577800500000002</v>
      </c>
      <c r="Q104" s="20">
        <v>17.82280476</v>
      </c>
      <c r="R104" s="53">
        <f t="shared" si="25"/>
        <v>0.24924043444430621</v>
      </c>
      <c r="S104" s="21">
        <f t="shared" si="35"/>
        <v>0.49826953716517686</v>
      </c>
      <c r="T104" s="21">
        <f t="shared" si="24"/>
        <v>0.49826953716517686</v>
      </c>
      <c r="U104" s="21">
        <f t="shared" si="26"/>
        <v>0.49826953716517686</v>
      </c>
      <c r="Y104" s="23">
        <f t="shared" si="27"/>
        <v>0</v>
      </c>
      <c r="Z104" s="24" t="str">
        <f t="shared" si="28"/>
        <v xml:space="preserve"> </v>
      </c>
      <c r="AA104" s="25" t="s">
        <v>44</v>
      </c>
      <c r="AB104" s="22">
        <f t="shared" si="29"/>
        <v>0</v>
      </c>
      <c r="AC104" s="22">
        <f t="shared" si="30"/>
        <v>0</v>
      </c>
      <c r="AD104" s="22">
        <f t="shared" si="31"/>
        <v>0</v>
      </c>
      <c r="AF104" s="22">
        <f t="shared" si="32"/>
        <v>0</v>
      </c>
      <c r="AG104" s="22">
        <f t="shared" si="33"/>
        <v>1</v>
      </c>
      <c r="AH104" s="22">
        <f t="shared" si="34"/>
        <v>0</v>
      </c>
    </row>
    <row r="105" spans="1:34" s="22" customFormat="1" x14ac:dyDescent="0.25">
      <c r="A105" s="11">
        <v>118</v>
      </c>
      <c r="B105" s="12">
        <v>259</v>
      </c>
      <c r="C105" s="13" t="s">
        <v>104</v>
      </c>
      <c r="D105" s="14" t="s">
        <v>109</v>
      </c>
      <c r="E105" s="15">
        <v>649</v>
      </c>
      <c r="F105" s="16" t="s">
        <v>72</v>
      </c>
      <c r="G105" s="16">
        <v>125539</v>
      </c>
      <c r="H105" s="17" t="s">
        <v>110</v>
      </c>
      <c r="I105" s="16">
        <v>516911</v>
      </c>
      <c r="J105" s="17" t="s">
        <v>110</v>
      </c>
      <c r="K105" s="18">
        <v>-114.7</v>
      </c>
      <c r="L105" s="19">
        <v>49.576894350000003</v>
      </c>
      <c r="M105" s="18">
        <v>17.831328079999999</v>
      </c>
      <c r="N105" s="19">
        <v>49.577074760000002</v>
      </c>
      <c r="O105" s="18">
        <v>17.829624240000001</v>
      </c>
      <c r="P105" s="19">
        <v>49.576713519999998</v>
      </c>
      <c r="Q105" s="20">
        <v>17.833035599999999</v>
      </c>
      <c r="R105" s="53">
        <f t="shared" si="25"/>
        <v>0.24922347449459759</v>
      </c>
      <c r="S105" s="21">
        <f t="shared" si="35"/>
        <v>0.24922936902248694</v>
      </c>
      <c r="T105" s="21">
        <f t="shared" si="24"/>
        <v>0.24922936902248694</v>
      </c>
      <c r="U105" s="21">
        <f t="shared" si="26"/>
        <v>0.24922936902248694</v>
      </c>
      <c r="Y105" s="23">
        <f t="shared" si="27"/>
        <v>0</v>
      </c>
      <c r="Z105" s="24" t="str">
        <f t="shared" si="28"/>
        <v xml:space="preserve"> </v>
      </c>
      <c r="AA105" s="25" t="s">
        <v>44</v>
      </c>
      <c r="AB105" s="22">
        <f t="shared" si="29"/>
        <v>0</v>
      </c>
      <c r="AC105" s="22">
        <f t="shared" si="30"/>
        <v>0</v>
      </c>
      <c r="AD105" s="22">
        <f t="shared" si="31"/>
        <v>0</v>
      </c>
      <c r="AF105" s="22">
        <f t="shared" si="32"/>
        <v>0</v>
      </c>
      <c r="AG105" s="22">
        <f t="shared" si="33"/>
        <v>1</v>
      </c>
      <c r="AH105" s="22">
        <f t="shared" si="34"/>
        <v>0</v>
      </c>
    </row>
    <row r="106" spans="1:34" s="22" customFormat="1" x14ac:dyDescent="0.25">
      <c r="A106" s="11">
        <v>118</v>
      </c>
      <c r="B106" s="12">
        <v>259</v>
      </c>
      <c r="C106" s="13" t="s">
        <v>104</v>
      </c>
      <c r="D106" s="14" t="s">
        <v>109</v>
      </c>
      <c r="E106" s="15">
        <v>650</v>
      </c>
      <c r="F106" s="16" t="s">
        <v>72</v>
      </c>
      <c r="G106" s="16">
        <v>125539</v>
      </c>
      <c r="H106" s="17" t="s">
        <v>110</v>
      </c>
      <c r="I106" s="16">
        <v>516911</v>
      </c>
      <c r="J106" s="17" t="s">
        <v>110</v>
      </c>
      <c r="K106" s="18">
        <v>-114.9</v>
      </c>
      <c r="L106" s="19">
        <v>49.576171520000003</v>
      </c>
      <c r="M106" s="18">
        <v>17.83815096</v>
      </c>
      <c r="N106" s="19">
        <v>49.576352049999997</v>
      </c>
      <c r="O106" s="18">
        <v>17.83644696</v>
      </c>
      <c r="P106" s="19">
        <v>49.575990570000002</v>
      </c>
      <c r="Q106" s="20">
        <v>17.839858320000001</v>
      </c>
      <c r="R106" s="53">
        <f t="shared" si="25"/>
        <v>0.24923133985944412</v>
      </c>
      <c r="S106" s="21">
        <f t="shared" si="35"/>
        <v>0.24923529957151191</v>
      </c>
      <c r="T106" s="21">
        <f t="shared" si="24"/>
        <v>0.24923529957151191</v>
      </c>
      <c r="U106" s="21">
        <f t="shared" si="26"/>
        <v>0.24923529957151191</v>
      </c>
      <c r="Y106" s="23">
        <f t="shared" si="27"/>
        <v>0</v>
      </c>
      <c r="Z106" s="24" t="str">
        <f t="shared" si="28"/>
        <v xml:space="preserve"> </v>
      </c>
      <c r="AA106" s="25" t="s">
        <v>44</v>
      </c>
      <c r="AB106" s="22">
        <f t="shared" si="29"/>
        <v>0</v>
      </c>
      <c r="AC106" s="22">
        <f t="shared" si="30"/>
        <v>0</v>
      </c>
      <c r="AD106" s="22">
        <f t="shared" si="31"/>
        <v>0</v>
      </c>
      <c r="AF106" s="22">
        <f t="shared" si="32"/>
        <v>0</v>
      </c>
      <c r="AG106" s="22">
        <f t="shared" si="33"/>
        <v>1</v>
      </c>
      <c r="AH106" s="22">
        <f t="shared" si="34"/>
        <v>0</v>
      </c>
    </row>
    <row r="107" spans="1:34" s="22" customFormat="1" x14ac:dyDescent="0.25">
      <c r="A107" s="11">
        <v>118</v>
      </c>
      <c r="B107" s="12">
        <v>259</v>
      </c>
      <c r="C107" s="13" t="s">
        <v>104</v>
      </c>
      <c r="D107" s="14" t="s">
        <v>109</v>
      </c>
      <c r="E107" s="15">
        <v>651</v>
      </c>
      <c r="F107" s="16" t="s">
        <v>72</v>
      </c>
      <c r="G107" s="16">
        <v>125539</v>
      </c>
      <c r="H107" s="17" t="s">
        <v>110</v>
      </c>
      <c r="I107" s="16">
        <v>516911</v>
      </c>
      <c r="J107" s="17" t="s">
        <v>110</v>
      </c>
      <c r="K107" s="18">
        <v>-115.6</v>
      </c>
      <c r="L107" s="19">
        <v>49.57544833</v>
      </c>
      <c r="M107" s="18">
        <v>17.844973110000002</v>
      </c>
      <c r="N107" s="19">
        <v>49.575628969999997</v>
      </c>
      <c r="O107" s="18">
        <v>17.843269679999999</v>
      </c>
      <c r="P107" s="19">
        <v>49.575267259999997</v>
      </c>
      <c r="Q107" s="20">
        <v>17.846680679999999</v>
      </c>
      <c r="R107" s="53">
        <f t="shared" si="25"/>
        <v>0.24921345709500886</v>
      </c>
      <c r="S107" s="21">
        <f t="shared" si="35"/>
        <v>0.49806946155079213</v>
      </c>
      <c r="T107" s="21">
        <f t="shared" si="24"/>
        <v>0.49806946155079213</v>
      </c>
      <c r="U107" s="21">
        <f t="shared" si="26"/>
        <v>0.49806946155079213</v>
      </c>
      <c r="Y107" s="23">
        <f t="shared" si="27"/>
        <v>0</v>
      </c>
      <c r="Z107" s="24" t="str">
        <f t="shared" si="28"/>
        <v xml:space="preserve"> </v>
      </c>
      <c r="AA107" s="25" t="s">
        <v>44</v>
      </c>
      <c r="AB107" s="22">
        <f t="shared" si="29"/>
        <v>0</v>
      </c>
      <c r="AC107" s="22">
        <f t="shared" si="30"/>
        <v>0</v>
      </c>
      <c r="AD107" s="22">
        <f t="shared" si="31"/>
        <v>0</v>
      </c>
      <c r="AF107" s="22">
        <f t="shared" si="32"/>
        <v>0</v>
      </c>
      <c r="AG107" s="22">
        <f t="shared" si="33"/>
        <v>1</v>
      </c>
      <c r="AH107" s="22">
        <f t="shared" si="34"/>
        <v>0</v>
      </c>
    </row>
    <row r="108" spans="1:34" s="22" customFormat="1" x14ac:dyDescent="0.25">
      <c r="A108" s="11">
        <v>118</v>
      </c>
      <c r="B108" s="12">
        <v>259</v>
      </c>
      <c r="C108" s="13" t="s">
        <v>104</v>
      </c>
      <c r="D108" s="14" t="s">
        <v>109</v>
      </c>
      <c r="E108" s="15">
        <v>652</v>
      </c>
      <c r="F108" s="16" t="s">
        <v>72</v>
      </c>
      <c r="G108" s="16">
        <v>125539</v>
      </c>
      <c r="H108" s="17" t="s">
        <v>110</v>
      </c>
      <c r="I108" s="16">
        <v>516911</v>
      </c>
      <c r="J108" s="17" t="s">
        <v>110</v>
      </c>
      <c r="K108" s="18">
        <v>-115.9</v>
      </c>
      <c r="L108" s="19">
        <v>49.574339360000003</v>
      </c>
      <c r="M108" s="18">
        <v>17.855226120000001</v>
      </c>
      <c r="N108" s="19">
        <v>49.574542649999998</v>
      </c>
      <c r="O108" s="18">
        <v>17.853497279999999</v>
      </c>
      <c r="P108" s="19">
        <v>49.574157460000002</v>
      </c>
      <c r="Q108" s="20">
        <v>17.856906840000001</v>
      </c>
      <c r="R108" s="53">
        <f t="shared" si="25"/>
        <v>0.24955127694779322</v>
      </c>
      <c r="S108" s="21">
        <f t="shared" si="35"/>
        <v>0</v>
      </c>
      <c r="T108" s="21">
        <f t="shared" si="24"/>
        <v>0</v>
      </c>
      <c r="U108" s="21">
        <f t="shared" si="26"/>
        <v>0</v>
      </c>
      <c r="Y108" s="23">
        <f t="shared" si="27"/>
        <v>0</v>
      </c>
      <c r="Z108" s="24" t="str">
        <f t="shared" si="28"/>
        <v xml:space="preserve"> </v>
      </c>
      <c r="AA108" s="25" t="s">
        <v>44</v>
      </c>
      <c r="AB108" s="22">
        <f t="shared" si="29"/>
        <v>0</v>
      </c>
      <c r="AC108" s="22">
        <f t="shared" si="30"/>
        <v>0</v>
      </c>
      <c r="AD108" s="22">
        <f t="shared" si="31"/>
        <v>0</v>
      </c>
      <c r="AF108" s="22">
        <f t="shared" si="32"/>
        <v>0</v>
      </c>
      <c r="AG108" s="22">
        <f t="shared" si="33"/>
        <v>1</v>
      </c>
      <c r="AH108" s="22">
        <f t="shared" si="34"/>
        <v>0</v>
      </c>
    </row>
    <row r="109" spans="1:34" s="22" customFormat="1" x14ac:dyDescent="0.25">
      <c r="A109" s="11">
        <v>118</v>
      </c>
      <c r="B109" s="12">
        <v>259</v>
      </c>
      <c r="C109" s="13" t="s">
        <v>104</v>
      </c>
      <c r="D109" s="14" t="s">
        <v>109</v>
      </c>
      <c r="E109" s="15">
        <v>653</v>
      </c>
      <c r="F109" s="16" t="s">
        <v>72</v>
      </c>
      <c r="G109" s="16">
        <v>125539</v>
      </c>
      <c r="H109" s="17" t="s">
        <v>110</v>
      </c>
      <c r="I109" s="16">
        <v>516911</v>
      </c>
      <c r="J109" s="17" t="s">
        <v>110</v>
      </c>
      <c r="K109" s="18">
        <v>-115.4</v>
      </c>
      <c r="L109" s="19">
        <v>49.574014480000002</v>
      </c>
      <c r="M109" s="18">
        <v>17.858578000000001</v>
      </c>
      <c r="N109" s="19">
        <v>49.574157460000002</v>
      </c>
      <c r="O109" s="18">
        <v>17.856906840000001</v>
      </c>
      <c r="P109" s="19">
        <v>49.573845689999999</v>
      </c>
      <c r="Q109" s="20">
        <v>17.860316040000001</v>
      </c>
      <c r="R109" s="53">
        <f t="shared" si="25"/>
        <v>0.24825640321443765</v>
      </c>
      <c r="S109" s="21" t="str">
        <f t="shared" si="35"/>
        <v/>
      </c>
      <c r="T109" s="21" t="str">
        <f t="shared" si="24"/>
        <v/>
      </c>
      <c r="U109" s="21" t="str">
        <f t="shared" si="26"/>
        <v/>
      </c>
      <c r="Y109" s="23">
        <f t="shared" si="27"/>
        <v>0</v>
      </c>
      <c r="Z109" s="24" t="str">
        <f t="shared" si="28"/>
        <v xml:space="preserve"> </v>
      </c>
      <c r="AA109" s="25" t="s">
        <v>44</v>
      </c>
      <c r="AB109" s="22">
        <f t="shared" si="29"/>
        <v>0</v>
      </c>
      <c r="AC109" s="22">
        <f t="shared" si="30"/>
        <v>0</v>
      </c>
      <c r="AD109" s="22">
        <f t="shared" si="31"/>
        <v>0</v>
      </c>
      <c r="AF109" s="22">
        <f t="shared" si="32"/>
        <v>0</v>
      </c>
      <c r="AG109" s="22">
        <f t="shared" si="33"/>
        <v>1</v>
      </c>
      <c r="AH109" s="22">
        <f t="shared" si="34"/>
        <v>0</v>
      </c>
    </row>
    <row r="110" spans="1:34" s="22" customFormat="1" x14ac:dyDescent="0.25">
      <c r="A110" s="11"/>
      <c r="B110" s="12"/>
      <c r="C110" s="13"/>
      <c r="D110" s="14"/>
      <c r="E110" s="15"/>
      <c r="F110" s="16"/>
      <c r="G110" s="16"/>
      <c r="H110" s="17"/>
      <c r="I110" s="16"/>
      <c r="J110" s="17"/>
      <c r="K110" s="18"/>
      <c r="L110" s="19"/>
      <c r="M110" s="18"/>
      <c r="N110" s="19"/>
      <c r="O110" s="18"/>
      <c r="P110" s="19"/>
      <c r="Q110" s="20"/>
      <c r="R110" s="53" t="str">
        <f t="shared" si="25"/>
        <v/>
      </c>
      <c r="S110" s="21">
        <f t="shared" si="35"/>
        <v>5770.7996070023155</v>
      </c>
      <c r="T110" s="21">
        <f t="shared" si="24"/>
        <v>5770.7996070023155</v>
      </c>
      <c r="U110" s="21" t="str">
        <f t="shared" si="26"/>
        <v/>
      </c>
      <c r="Y110" s="23">
        <f t="shared" si="27"/>
        <v>0</v>
      </c>
      <c r="Z110" s="24" t="str">
        <f t="shared" si="28"/>
        <v xml:space="preserve"> </v>
      </c>
      <c r="AA110" s="25"/>
      <c r="AB110" s="22">
        <f t="shared" si="29"/>
        <v>0</v>
      </c>
      <c r="AC110" s="22">
        <f t="shared" si="30"/>
        <v>0</v>
      </c>
      <c r="AD110" s="22">
        <f t="shared" si="31"/>
        <v>0</v>
      </c>
      <c r="AF110" s="22">
        <f t="shared" si="32"/>
        <v>0</v>
      </c>
      <c r="AG110" s="22">
        <f t="shared" si="33"/>
        <v>0</v>
      </c>
      <c r="AH110" s="22">
        <f t="shared" si="34"/>
        <v>0</v>
      </c>
    </row>
    <row r="111" spans="1:34" s="22" customFormat="1" x14ac:dyDescent="0.25">
      <c r="A111" s="11">
        <v>119</v>
      </c>
      <c r="B111" s="12">
        <v>262</v>
      </c>
      <c r="C111" s="13" t="s">
        <v>104</v>
      </c>
      <c r="D111" s="14" t="s">
        <v>111</v>
      </c>
      <c r="E111" s="15">
        <v>654</v>
      </c>
      <c r="F111" s="16" t="s">
        <v>72</v>
      </c>
      <c r="G111" s="16">
        <v>125547</v>
      </c>
      <c r="H111" s="17" t="s">
        <v>111</v>
      </c>
      <c r="I111" s="16">
        <v>599468</v>
      </c>
      <c r="J111" s="17" t="s">
        <v>112</v>
      </c>
      <c r="K111" s="18">
        <v>-116.5</v>
      </c>
      <c r="L111" s="19">
        <v>49.579414450000002</v>
      </c>
      <c r="M111" s="18">
        <v>17.887802350000001</v>
      </c>
      <c r="N111" s="19">
        <v>49.578817190000002</v>
      </c>
      <c r="O111" s="18">
        <v>17.886327120000001</v>
      </c>
      <c r="P111" s="19">
        <v>49.580023509999997</v>
      </c>
      <c r="Q111" s="20">
        <v>17.889240239999999</v>
      </c>
      <c r="R111" s="53">
        <f t="shared" si="25"/>
        <v>0.24920947895575996</v>
      </c>
      <c r="S111" s="21">
        <f t="shared" si="35"/>
        <v>9.4935297966003418E-5</v>
      </c>
      <c r="T111" s="21">
        <f t="shared" si="24"/>
        <v>9.4935297966003418E-5</v>
      </c>
      <c r="U111" s="21">
        <f t="shared" si="26"/>
        <v>9.4935297966003418E-5</v>
      </c>
      <c r="W111" s="23">
        <f>SUM(R111:R114)</f>
        <v>0.99550963999745146</v>
      </c>
      <c r="X111" s="23">
        <f>SUM(U111:U113)</f>
        <v>9.4935297966003418E-5</v>
      </c>
      <c r="Y111" s="23">
        <f t="shared" si="27"/>
        <v>0.99560457529541746</v>
      </c>
      <c r="Z111" s="24" t="str">
        <f t="shared" si="28"/>
        <v xml:space="preserve"> </v>
      </c>
      <c r="AA111" s="25" t="s">
        <v>44</v>
      </c>
      <c r="AB111" s="22">
        <f t="shared" si="29"/>
        <v>1</v>
      </c>
      <c r="AC111" s="22">
        <f t="shared" si="30"/>
        <v>1</v>
      </c>
      <c r="AD111" s="22">
        <f t="shared" si="31"/>
        <v>0</v>
      </c>
      <c r="AF111" s="22">
        <f t="shared" si="32"/>
        <v>0</v>
      </c>
      <c r="AG111" s="22">
        <f t="shared" si="33"/>
        <v>1</v>
      </c>
      <c r="AH111" s="22">
        <f t="shared" si="34"/>
        <v>0</v>
      </c>
    </row>
    <row r="112" spans="1:34" s="22" customFormat="1" x14ac:dyDescent="0.25">
      <c r="A112" s="11">
        <v>119</v>
      </c>
      <c r="B112" s="12">
        <v>262</v>
      </c>
      <c r="C112" s="13" t="s">
        <v>104</v>
      </c>
      <c r="D112" s="14" t="s">
        <v>111</v>
      </c>
      <c r="E112" s="15">
        <v>655</v>
      </c>
      <c r="F112" s="16" t="s">
        <v>72</v>
      </c>
      <c r="G112" s="16">
        <v>125547</v>
      </c>
      <c r="H112" s="17" t="s">
        <v>111</v>
      </c>
      <c r="I112" s="16">
        <v>599468</v>
      </c>
      <c r="J112" s="17" t="s">
        <v>112</v>
      </c>
      <c r="K112" s="18">
        <v>-117.9</v>
      </c>
      <c r="L112" s="19">
        <v>49.580787639999997</v>
      </c>
      <c r="M112" s="18">
        <v>17.89052835</v>
      </c>
      <c r="N112" s="19">
        <v>49.580023509999997</v>
      </c>
      <c r="O112" s="18">
        <v>17.889240239999999</v>
      </c>
      <c r="P112" s="19">
        <v>49.581620540000003</v>
      </c>
      <c r="Q112" s="20">
        <v>17.891655119999999</v>
      </c>
      <c r="R112" s="53">
        <f t="shared" si="25"/>
        <v>0.24869087284562341</v>
      </c>
      <c r="S112" s="21">
        <f t="shared" si="35"/>
        <v>0</v>
      </c>
      <c r="T112" s="21">
        <f t="shared" si="24"/>
        <v>0</v>
      </c>
      <c r="U112" s="21">
        <f t="shared" si="26"/>
        <v>0</v>
      </c>
      <c r="Y112" s="23">
        <f t="shared" si="27"/>
        <v>0</v>
      </c>
      <c r="Z112" s="24" t="str">
        <f t="shared" si="28"/>
        <v xml:space="preserve"> </v>
      </c>
      <c r="AA112" s="25" t="s">
        <v>44</v>
      </c>
      <c r="AB112" s="22">
        <f t="shared" si="29"/>
        <v>0</v>
      </c>
      <c r="AC112" s="22">
        <f t="shared" si="30"/>
        <v>0</v>
      </c>
      <c r="AD112" s="22">
        <f t="shared" si="31"/>
        <v>0</v>
      </c>
      <c r="AF112" s="22">
        <f t="shared" si="32"/>
        <v>0</v>
      </c>
      <c r="AG112" s="22">
        <f t="shared" si="33"/>
        <v>1</v>
      </c>
      <c r="AH112" s="22">
        <f t="shared" si="34"/>
        <v>0</v>
      </c>
    </row>
    <row r="113" spans="1:34" s="22" customFormat="1" x14ac:dyDescent="0.25">
      <c r="A113" s="11">
        <v>119</v>
      </c>
      <c r="B113" s="12">
        <v>262</v>
      </c>
      <c r="C113" s="13" t="s">
        <v>104</v>
      </c>
      <c r="D113" s="14" t="s">
        <v>111</v>
      </c>
      <c r="E113" s="15">
        <v>656</v>
      </c>
      <c r="F113" s="16" t="s">
        <v>72</v>
      </c>
      <c r="G113" s="16">
        <v>125547</v>
      </c>
      <c r="H113" s="17" t="s">
        <v>111</v>
      </c>
      <c r="I113" s="16">
        <v>599468</v>
      </c>
      <c r="J113" s="17" t="s">
        <v>112</v>
      </c>
      <c r="K113" s="18">
        <v>-121.6</v>
      </c>
      <c r="L113" s="19">
        <v>49.582599610000003</v>
      </c>
      <c r="M113" s="18">
        <v>17.89247276</v>
      </c>
      <c r="N113" s="19">
        <v>49.581620540000003</v>
      </c>
      <c r="O113" s="18">
        <v>17.891655119999999</v>
      </c>
      <c r="P113" s="19">
        <v>49.583641129999997</v>
      </c>
      <c r="Q113" s="20">
        <v>17.893118520000002</v>
      </c>
      <c r="R113" s="53">
        <f t="shared" si="25"/>
        <v>0.24821632031557939</v>
      </c>
      <c r="S113" s="21">
        <f t="shared" si="35"/>
        <v>0</v>
      </c>
      <c r="T113" s="21">
        <f t="shared" si="24"/>
        <v>0</v>
      </c>
      <c r="U113" s="21">
        <f t="shared" si="26"/>
        <v>0</v>
      </c>
      <c r="Y113" s="23">
        <f t="shared" si="27"/>
        <v>0</v>
      </c>
      <c r="Z113" s="24" t="str">
        <f t="shared" si="28"/>
        <v xml:space="preserve"> </v>
      </c>
      <c r="AA113" s="25" t="s">
        <v>44</v>
      </c>
      <c r="AB113" s="22">
        <f t="shared" si="29"/>
        <v>0</v>
      </c>
      <c r="AC113" s="22">
        <f t="shared" si="30"/>
        <v>0</v>
      </c>
      <c r="AD113" s="22">
        <f t="shared" si="31"/>
        <v>0</v>
      </c>
      <c r="AF113" s="22">
        <f t="shared" si="32"/>
        <v>0</v>
      </c>
      <c r="AG113" s="22">
        <f t="shared" si="33"/>
        <v>1</v>
      </c>
      <c r="AH113" s="22">
        <f t="shared" si="34"/>
        <v>0</v>
      </c>
    </row>
    <row r="114" spans="1:34" s="22" customFormat="1" x14ac:dyDescent="0.25">
      <c r="A114" s="11">
        <v>119</v>
      </c>
      <c r="B114" s="12">
        <v>262</v>
      </c>
      <c r="C114" s="13" t="s">
        <v>104</v>
      </c>
      <c r="D114" s="14" t="s">
        <v>111</v>
      </c>
      <c r="E114" s="15">
        <v>657</v>
      </c>
      <c r="F114" s="16" t="s">
        <v>72</v>
      </c>
      <c r="G114" s="16">
        <v>125547</v>
      </c>
      <c r="H114" s="17" t="s">
        <v>111</v>
      </c>
      <c r="I114" s="16">
        <v>599468</v>
      </c>
      <c r="J114" s="17" t="s">
        <v>112</v>
      </c>
      <c r="K114" s="18">
        <v>-116.1</v>
      </c>
      <c r="L114" s="19">
        <v>49.584745679999997</v>
      </c>
      <c r="M114" s="18">
        <v>17.89345775</v>
      </c>
      <c r="N114" s="19">
        <v>49.583641129999997</v>
      </c>
      <c r="O114" s="18">
        <v>17.893118520000002</v>
      </c>
      <c r="P114" s="19">
        <v>49.585848599999998</v>
      </c>
      <c r="Q114" s="20">
        <v>17.893730519999998</v>
      </c>
      <c r="R114" s="53">
        <f t="shared" si="25"/>
        <v>0.2493929678804887</v>
      </c>
      <c r="S114" s="21" t="e">
        <f>IF(ISBLANK(#REF!),"",ACOS(COS(RADIANS(90-#REF!))*COS(RADIANS(90-P114))+SIN(RADIANS(90-#REF!)) *SIN(RADIANS(90-P114))*COS(RADIANS(#REF!-Q114)))*6371)</f>
        <v>#REF!</v>
      </c>
      <c r="T114" s="21">
        <f t="shared" si="24"/>
        <v>0</v>
      </c>
      <c r="U114" s="21">
        <f t="shared" si="26"/>
        <v>0</v>
      </c>
      <c r="Y114" s="23">
        <f t="shared" si="27"/>
        <v>0</v>
      </c>
      <c r="Z114" s="24" t="str">
        <f t="shared" si="28"/>
        <v xml:space="preserve"> </v>
      </c>
      <c r="AA114" s="25" t="s">
        <v>44</v>
      </c>
      <c r="AB114" s="22">
        <f t="shared" si="29"/>
        <v>0</v>
      </c>
      <c r="AC114" s="22">
        <f t="shared" si="30"/>
        <v>0</v>
      </c>
      <c r="AD114" s="22">
        <f t="shared" si="31"/>
        <v>0</v>
      </c>
      <c r="AF114" s="22">
        <f t="shared" si="32"/>
        <v>0</v>
      </c>
      <c r="AG114" s="22">
        <f t="shared" si="33"/>
        <v>1</v>
      </c>
      <c r="AH114" s="22">
        <f t="shared" si="34"/>
        <v>0</v>
      </c>
    </row>
    <row r="115" spans="1:34" s="22" customFormat="1" x14ac:dyDescent="0.25">
      <c r="A115" s="11"/>
      <c r="B115" s="12"/>
      <c r="C115" s="13"/>
      <c r="D115" s="14"/>
      <c r="E115" s="15"/>
      <c r="F115" s="16"/>
      <c r="G115" s="16"/>
      <c r="H115" s="17"/>
      <c r="I115" s="16"/>
      <c r="J115" s="17"/>
      <c r="K115" s="18"/>
      <c r="L115" s="19"/>
      <c r="M115" s="18"/>
      <c r="N115" s="19"/>
      <c r="O115" s="18"/>
      <c r="P115" s="19"/>
      <c r="Q115" s="20"/>
      <c r="R115" s="53" t="str">
        <f t="shared" si="25"/>
        <v/>
      </c>
      <c r="S115" s="21">
        <f t="shared" ref="S115:S128" si="36">IF(ISBLANK(N116),"",ACOS(COS(RADIANS(90-N116))*COS(RADIANS(90-P115))+SIN(RADIANS(90-N116)) *SIN(RADIANS(90-P115))*COS(RADIANS(O116-Q115)))*6371)</f>
        <v>5795.2555223332774</v>
      </c>
      <c r="T115" s="21">
        <f t="shared" si="24"/>
        <v>5795.2555223332774</v>
      </c>
      <c r="U115" s="21" t="str">
        <f t="shared" si="26"/>
        <v/>
      </c>
      <c r="Y115" s="23">
        <f t="shared" si="27"/>
        <v>0</v>
      </c>
      <c r="Z115" s="24" t="str">
        <f t="shared" si="28"/>
        <v xml:space="preserve"> </v>
      </c>
      <c r="AA115" s="25"/>
      <c r="AB115" s="22">
        <f t="shared" si="29"/>
        <v>0</v>
      </c>
      <c r="AC115" s="22">
        <f t="shared" si="30"/>
        <v>0</v>
      </c>
      <c r="AD115" s="22">
        <f t="shared" si="31"/>
        <v>0</v>
      </c>
      <c r="AF115" s="22">
        <f t="shared" si="32"/>
        <v>0</v>
      </c>
      <c r="AG115" s="22">
        <f t="shared" si="33"/>
        <v>0</v>
      </c>
      <c r="AH115" s="22">
        <f t="shared" si="34"/>
        <v>0</v>
      </c>
    </row>
    <row r="116" spans="1:34" s="22" customFormat="1" x14ac:dyDescent="0.25">
      <c r="A116" s="11">
        <v>123</v>
      </c>
      <c r="B116" s="12">
        <v>269</v>
      </c>
      <c r="C116" s="13" t="s">
        <v>104</v>
      </c>
      <c r="D116" s="14" t="s">
        <v>113</v>
      </c>
      <c r="E116" s="15">
        <v>688</v>
      </c>
      <c r="F116" s="16" t="s">
        <v>72</v>
      </c>
      <c r="G116" s="16">
        <v>61247</v>
      </c>
      <c r="H116" s="17" t="s">
        <v>114</v>
      </c>
      <c r="I116" s="16">
        <v>599506</v>
      </c>
      <c r="J116" s="17" t="s">
        <v>115</v>
      </c>
      <c r="K116" s="18">
        <v>-118.8</v>
      </c>
      <c r="L116" s="19">
        <v>49.747016960000003</v>
      </c>
      <c r="M116" s="18">
        <v>18.14744159</v>
      </c>
      <c r="N116" s="19">
        <v>49.746206899999997</v>
      </c>
      <c r="O116" s="18">
        <v>18.146052359999999</v>
      </c>
      <c r="P116" s="19">
        <v>49.747703569999999</v>
      </c>
      <c r="Q116" s="20">
        <v>18.148634999999999</v>
      </c>
      <c r="R116" s="53">
        <f t="shared" si="25"/>
        <v>0.24925896611826048</v>
      </c>
      <c r="S116" s="21" t="e">
        <f t="shared" si="36"/>
        <v>#NUM!</v>
      </c>
      <c r="T116" s="21">
        <f t="shared" si="24"/>
        <v>0</v>
      </c>
      <c r="U116" s="21">
        <f t="shared" si="26"/>
        <v>0</v>
      </c>
      <c r="W116" s="23">
        <f>SUM(R116:R129)</f>
        <v>3.4927087620113593</v>
      </c>
      <c r="X116" s="23">
        <f>SUM(U116:U128)</f>
        <v>0.99795867351704204</v>
      </c>
      <c r="Y116" s="23">
        <f t="shared" si="27"/>
        <v>4.4906674355284011</v>
      </c>
      <c r="Z116" s="24" t="str">
        <f t="shared" si="28"/>
        <v>!!!!!!</v>
      </c>
      <c r="AA116" s="25" t="s">
        <v>44</v>
      </c>
      <c r="AB116" s="22">
        <f t="shared" si="29"/>
        <v>1</v>
      </c>
      <c r="AC116" s="22">
        <f t="shared" si="30"/>
        <v>1</v>
      </c>
      <c r="AD116" s="22">
        <f t="shared" si="31"/>
        <v>0</v>
      </c>
      <c r="AF116" s="22">
        <f t="shared" si="32"/>
        <v>0</v>
      </c>
      <c r="AG116" s="22">
        <f t="shared" si="33"/>
        <v>1</v>
      </c>
      <c r="AH116" s="22">
        <f t="shared" si="34"/>
        <v>0</v>
      </c>
    </row>
    <row r="117" spans="1:34" s="22" customFormat="1" x14ac:dyDescent="0.25">
      <c r="A117" s="11">
        <v>123</v>
      </c>
      <c r="B117" s="12">
        <v>269</v>
      </c>
      <c r="C117" s="13" t="s">
        <v>104</v>
      </c>
      <c r="D117" s="14" t="s">
        <v>113</v>
      </c>
      <c r="E117" s="15">
        <v>689</v>
      </c>
      <c r="F117" s="16" t="s">
        <v>72</v>
      </c>
      <c r="G117" s="16">
        <v>61247</v>
      </c>
      <c r="H117" s="17" t="s">
        <v>114</v>
      </c>
      <c r="I117" s="16">
        <v>599506</v>
      </c>
      <c r="J117" s="17" t="s">
        <v>115</v>
      </c>
      <c r="K117" s="18">
        <v>-123.7</v>
      </c>
      <c r="L117" s="19">
        <v>49.748454950000003</v>
      </c>
      <c r="M117" s="18">
        <v>18.149950489999998</v>
      </c>
      <c r="N117" s="19">
        <v>49.747703569999999</v>
      </c>
      <c r="O117" s="18">
        <v>18.148634999999999</v>
      </c>
      <c r="P117" s="19">
        <v>49.749198450000002</v>
      </c>
      <c r="Q117" s="20">
        <v>18.151226999999999</v>
      </c>
      <c r="R117" s="53">
        <f t="shared" si="25"/>
        <v>0.24962317288380831</v>
      </c>
      <c r="S117" s="21">
        <f t="shared" si="36"/>
        <v>0</v>
      </c>
      <c r="T117" s="21">
        <f t="shared" si="24"/>
        <v>0</v>
      </c>
      <c r="U117" s="21">
        <f t="shared" si="26"/>
        <v>0</v>
      </c>
      <c r="Y117" s="23">
        <f t="shared" si="27"/>
        <v>0</v>
      </c>
      <c r="Z117" s="24" t="str">
        <f t="shared" si="28"/>
        <v xml:space="preserve"> </v>
      </c>
      <c r="AA117" s="25" t="s">
        <v>44</v>
      </c>
      <c r="AB117" s="22">
        <f t="shared" si="29"/>
        <v>0</v>
      </c>
      <c r="AC117" s="22">
        <f t="shared" si="30"/>
        <v>0</v>
      </c>
      <c r="AD117" s="22">
        <f t="shared" si="31"/>
        <v>0</v>
      </c>
      <c r="AF117" s="22">
        <f t="shared" si="32"/>
        <v>0</v>
      </c>
      <c r="AG117" s="22">
        <f t="shared" si="33"/>
        <v>1</v>
      </c>
      <c r="AH117" s="22">
        <f t="shared" si="34"/>
        <v>0</v>
      </c>
    </row>
    <row r="118" spans="1:34" s="22" customFormat="1" x14ac:dyDescent="0.25">
      <c r="A118" s="11">
        <v>123</v>
      </c>
      <c r="B118" s="12">
        <v>269</v>
      </c>
      <c r="C118" s="13" t="s">
        <v>104</v>
      </c>
      <c r="D118" s="14" t="s">
        <v>113</v>
      </c>
      <c r="E118" s="15">
        <v>690</v>
      </c>
      <c r="F118" s="16" t="s">
        <v>72</v>
      </c>
      <c r="G118" s="16">
        <v>61247</v>
      </c>
      <c r="H118" s="17" t="s">
        <v>114</v>
      </c>
      <c r="I118" s="16">
        <v>599506</v>
      </c>
      <c r="J118" s="17" t="s">
        <v>115</v>
      </c>
      <c r="K118" s="18">
        <v>-120.6</v>
      </c>
      <c r="L118" s="19">
        <v>49.749945619999998</v>
      </c>
      <c r="M118" s="18">
        <v>18.152503190000001</v>
      </c>
      <c r="N118" s="19">
        <v>49.749198450000002</v>
      </c>
      <c r="O118" s="18">
        <v>18.151226999999999</v>
      </c>
      <c r="P118" s="19">
        <v>49.750708289999999</v>
      </c>
      <c r="Q118" s="20">
        <v>18.153787319999999</v>
      </c>
      <c r="R118" s="53">
        <f t="shared" si="25"/>
        <v>0.24904382344411991</v>
      </c>
      <c r="S118" s="21">
        <f t="shared" si="36"/>
        <v>0.24915725093326535</v>
      </c>
      <c r="T118" s="21">
        <f t="shared" si="24"/>
        <v>0.24915725093326535</v>
      </c>
      <c r="U118" s="21">
        <f t="shared" si="26"/>
        <v>0.24915725093326535</v>
      </c>
      <c r="Y118" s="23">
        <f t="shared" si="27"/>
        <v>0</v>
      </c>
      <c r="Z118" s="24" t="str">
        <f t="shared" si="28"/>
        <v xml:space="preserve"> </v>
      </c>
      <c r="AA118" s="25" t="s">
        <v>44</v>
      </c>
      <c r="AB118" s="22">
        <f t="shared" si="29"/>
        <v>0</v>
      </c>
      <c r="AC118" s="22">
        <f t="shared" si="30"/>
        <v>0</v>
      </c>
      <c r="AD118" s="22">
        <f t="shared" si="31"/>
        <v>0</v>
      </c>
      <c r="AF118" s="22">
        <f t="shared" si="32"/>
        <v>0</v>
      </c>
      <c r="AG118" s="22">
        <f t="shared" si="33"/>
        <v>1</v>
      </c>
      <c r="AH118" s="22">
        <f t="shared" si="34"/>
        <v>0</v>
      </c>
    </row>
    <row r="119" spans="1:34" s="22" customFormat="1" x14ac:dyDescent="0.25">
      <c r="A119" s="11">
        <v>123</v>
      </c>
      <c r="B119" s="12">
        <v>269</v>
      </c>
      <c r="C119" s="13" t="s">
        <v>104</v>
      </c>
      <c r="D119" s="14" t="s">
        <v>113</v>
      </c>
      <c r="E119" s="15">
        <v>691</v>
      </c>
      <c r="F119" s="16" t="s">
        <v>72</v>
      </c>
      <c r="G119" s="16">
        <v>61247</v>
      </c>
      <c r="H119" s="17" t="s">
        <v>114</v>
      </c>
      <c r="I119" s="16">
        <v>599506</v>
      </c>
      <c r="J119" s="17" t="s">
        <v>115</v>
      </c>
      <c r="K119" s="18">
        <v>-115.1</v>
      </c>
      <c r="L119" s="19">
        <v>49.752956869999998</v>
      </c>
      <c r="M119" s="18">
        <v>18.157599309999998</v>
      </c>
      <c r="N119" s="19">
        <v>49.752229819999997</v>
      </c>
      <c r="O119" s="18">
        <v>18.156333239999999</v>
      </c>
      <c r="P119" s="19">
        <v>49.753727359999999</v>
      </c>
      <c r="Q119" s="20">
        <v>18.158922359999998</v>
      </c>
      <c r="R119" s="53">
        <f t="shared" si="25"/>
        <v>0.24965308430264543</v>
      </c>
      <c r="S119" s="21">
        <f t="shared" si="36"/>
        <v>0.24949473146477352</v>
      </c>
      <c r="T119" s="21">
        <f t="shared" si="24"/>
        <v>0.24949473146477352</v>
      </c>
      <c r="U119" s="21">
        <f t="shared" si="26"/>
        <v>0.24949473146477352</v>
      </c>
      <c r="Y119" s="23">
        <f t="shared" si="27"/>
        <v>0</v>
      </c>
      <c r="Z119" s="24" t="str">
        <f t="shared" si="28"/>
        <v xml:space="preserve"> </v>
      </c>
      <c r="AA119" s="25" t="s">
        <v>44</v>
      </c>
      <c r="AB119" s="22">
        <f t="shared" si="29"/>
        <v>0</v>
      </c>
      <c r="AC119" s="22">
        <f t="shared" si="30"/>
        <v>0</v>
      </c>
      <c r="AD119" s="22">
        <f t="shared" si="31"/>
        <v>0</v>
      </c>
      <c r="AF119" s="22">
        <f t="shared" si="32"/>
        <v>0</v>
      </c>
      <c r="AG119" s="22">
        <f t="shared" si="33"/>
        <v>1</v>
      </c>
      <c r="AH119" s="22">
        <f t="shared" si="34"/>
        <v>0</v>
      </c>
    </row>
    <row r="120" spans="1:34" s="22" customFormat="1" x14ac:dyDescent="0.25">
      <c r="A120" s="11">
        <v>123</v>
      </c>
      <c r="B120" s="12">
        <v>269</v>
      </c>
      <c r="C120" s="13" t="s">
        <v>104</v>
      </c>
      <c r="D120" s="14" t="s">
        <v>113</v>
      </c>
      <c r="E120" s="15">
        <v>692</v>
      </c>
      <c r="F120" s="16" t="s">
        <v>72</v>
      </c>
      <c r="G120" s="16">
        <v>61247</v>
      </c>
      <c r="H120" s="17" t="s">
        <v>114</v>
      </c>
      <c r="I120" s="16">
        <v>599506</v>
      </c>
      <c r="J120" s="17" t="s">
        <v>115</v>
      </c>
      <c r="K120" s="18">
        <v>-114.2</v>
      </c>
      <c r="L120" s="19">
        <v>49.755983149999999</v>
      </c>
      <c r="M120" s="18">
        <v>18.162767769999999</v>
      </c>
      <c r="N120" s="19">
        <v>49.755234960000003</v>
      </c>
      <c r="O120" s="18">
        <v>18.161494560000001</v>
      </c>
      <c r="P120" s="19">
        <v>49.756753099999997</v>
      </c>
      <c r="Q120" s="20">
        <v>18.164050199999998</v>
      </c>
      <c r="R120" s="53">
        <f t="shared" si="25"/>
        <v>0.2494024540804376</v>
      </c>
      <c r="S120" s="21" t="e">
        <f t="shared" si="36"/>
        <v>#NUM!</v>
      </c>
      <c r="T120" s="21">
        <f t="shared" si="24"/>
        <v>0</v>
      </c>
      <c r="U120" s="21">
        <f t="shared" si="26"/>
        <v>0</v>
      </c>
      <c r="Y120" s="23">
        <f t="shared" si="27"/>
        <v>0</v>
      </c>
      <c r="Z120" s="24" t="str">
        <f t="shared" si="28"/>
        <v xml:space="preserve"> </v>
      </c>
      <c r="AA120" s="25" t="s">
        <v>44</v>
      </c>
      <c r="AB120" s="22">
        <f t="shared" si="29"/>
        <v>0</v>
      </c>
      <c r="AC120" s="22">
        <f t="shared" si="30"/>
        <v>0</v>
      </c>
      <c r="AD120" s="22">
        <f t="shared" si="31"/>
        <v>0</v>
      </c>
      <c r="AF120" s="22">
        <f t="shared" si="32"/>
        <v>0</v>
      </c>
      <c r="AG120" s="22">
        <f t="shared" si="33"/>
        <v>1</v>
      </c>
      <c r="AH120" s="22">
        <f t="shared" si="34"/>
        <v>0</v>
      </c>
    </row>
    <row r="121" spans="1:34" s="22" customFormat="1" x14ac:dyDescent="0.25">
      <c r="A121" s="11">
        <v>123</v>
      </c>
      <c r="B121" s="12">
        <v>269</v>
      </c>
      <c r="C121" s="13" t="s">
        <v>104</v>
      </c>
      <c r="D121" s="14" t="s">
        <v>113</v>
      </c>
      <c r="E121" s="15">
        <v>693</v>
      </c>
      <c r="F121" s="16" t="s">
        <v>72</v>
      </c>
      <c r="G121" s="16">
        <v>61247</v>
      </c>
      <c r="H121" s="17" t="s">
        <v>114</v>
      </c>
      <c r="I121" s="16">
        <v>599506</v>
      </c>
      <c r="J121" s="17" t="s">
        <v>115</v>
      </c>
      <c r="K121" s="18">
        <v>-115.3</v>
      </c>
      <c r="L121" s="19">
        <v>49.757596829999997</v>
      </c>
      <c r="M121" s="18">
        <v>18.165198</v>
      </c>
      <c r="N121" s="19">
        <v>49.756753099999997</v>
      </c>
      <c r="O121" s="18">
        <v>18.164050199999998</v>
      </c>
      <c r="P121" s="19">
        <v>49.758462940000001</v>
      </c>
      <c r="Q121" s="20">
        <v>18.166289760000002</v>
      </c>
      <c r="R121" s="53">
        <f t="shared" si="25"/>
        <v>0.24905681504817512</v>
      </c>
      <c r="S121" s="21">
        <f t="shared" si="36"/>
        <v>0</v>
      </c>
      <c r="T121" s="21">
        <f t="shared" si="24"/>
        <v>0</v>
      </c>
      <c r="U121" s="21">
        <f t="shared" si="26"/>
        <v>0</v>
      </c>
      <c r="Y121" s="23">
        <f t="shared" si="27"/>
        <v>0</v>
      </c>
      <c r="Z121" s="24" t="str">
        <f t="shared" si="28"/>
        <v xml:space="preserve"> </v>
      </c>
      <c r="AA121" s="25" t="s">
        <v>44</v>
      </c>
      <c r="AB121" s="22">
        <f t="shared" si="29"/>
        <v>0</v>
      </c>
      <c r="AC121" s="22">
        <f t="shared" si="30"/>
        <v>0</v>
      </c>
      <c r="AD121" s="22">
        <f t="shared" si="31"/>
        <v>0</v>
      </c>
      <c r="AF121" s="22">
        <f t="shared" si="32"/>
        <v>0</v>
      </c>
      <c r="AG121" s="22">
        <f t="shared" si="33"/>
        <v>1</v>
      </c>
      <c r="AH121" s="22">
        <f t="shared" si="34"/>
        <v>0</v>
      </c>
    </row>
    <row r="122" spans="1:34" s="22" customFormat="1" x14ac:dyDescent="0.25">
      <c r="A122" s="11">
        <v>123</v>
      </c>
      <c r="B122" s="12">
        <v>269</v>
      </c>
      <c r="C122" s="13" t="s">
        <v>104</v>
      </c>
      <c r="D122" s="14" t="s">
        <v>113</v>
      </c>
      <c r="E122" s="15">
        <v>694</v>
      </c>
      <c r="F122" s="16" t="s">
        <v>72</v>
      </c>
      <c r="G122" s="16">
        <v>305511</v>
      </c>
      <c r="H122" s="17" t="s">
        <v>116</v>
      </c>
      <c r="I122" s="16">
        <v>554821</v>
      </c>
      <c r="J122" s="17" t="s">
        <v>117</v>
      </c>
      <c r="K122" s="18">
        <v>-126.9</v>
      </c>
      <c r="L122" s="19">
        <v>49.759350140000002</v>
      </c>
      <c r="M122" s="18">
        <v>18.16735418</v>
      </c>
      <c r="N122" s="19">
        <v>49.758462940000001</v>
      </c>
      <c r="O122" s="18">
        <v>18.166289760000002</v>
      </c>
      <c r="P122" s="19">
        <v>49.760237259999997</v>
      </c>
      <c r="Q122" s="20">
        <v>18.16841844</v>
      </c>
      <c r="R122" s="53">
        <f t="shared" si="25"/>
        <v>0.24961174530549424</v>
      </c>
      <c r="S122" s="21">
        <f t="shared" si="36"/>
        <v>0</v>
      </c>
      <c r="T122" s="21">
        <f t="shared" si="24"/>
        <v>0</v>
      </c>
      <c r="U122" s="21">
        <f t="shared" si="26"/>
        <v>0</v>
      </c>
      <c r="Y122" s="23">
        <f t="shared" si="27"/>
        <v>0</v>
      </c>
      <c r="Z122" s="24" t="str">
        <f t="shared" si="28"/>
        <v xml:space="preserve"> </v>
      </c>
      <c r="AA122" s="25" t="s">
        <v>44</v>
      </c>
      <c r="AB122" s="22">
        <f t="shared" si="29"/>
        <v>0</v>
      </c>
      <c r="AC122" s="22">
        <f t="shared" si="30"/>
        <v>0</v>
      </c>
      <c r="AD122" s="22">
        <f t="shared" si="31"/>
        <v>0</v>
      </c>
      <c r="AF122" s="22">
        <f t="shared" si="32"/>
        <v>0</v>
      </c>
      <c r="AG122" s="22">
        <f t="shared" si="33"/>
        <v>1</v>
      </c>
      <c r="AH122" s="22">
        <f t="shared" si="34"/>
        <v>0</v>
      </c>
    </row>
    <row r="123" spans="1:34" s="22" customFormat="1" x14ac:dyDescent="0.25">
      <c r="A123" s="11">
        <v>123</v>
      </c>
      <c r="B123" s="12">
        <v>269</v>
      </c>
      <c r="C123" s="13" t="s">
        <v>104</v>
      </c>
      <c r="D123" s="14" t="s">
        <v>113</v>
      </c>
      <c r="E123" s="15">
        <v>695</v>
      </c>
      <c r="F123" s="16" t="s">
        <v>72</v>
      </c>
      <c r="G123" s="16">
        <v>305511</v>
      </c>
      <c r="H123" s="17" t="s">
        <v>116</v>
      </c>
      <c r="I123" s="16">
        <v>554821</v>
      </c>
      <c r="J123" s="17" t="s">
        <v>117</v>
      </c>
      <c r="K123" s="18">
        <v>-120.9</v>
      </c>
      <c r="L123" s="19">
        <v>49.761124500000001</v>
      </c>
      <c r="M123" s="18">
        <v>18.169483069999998</v>
      </c>
      <c r="N123" s="19">
        <v>49.760237259999997</v>
      </c>
      <c r="O123" s="18">
        <v>18.16841844</v>
      </c>
      <c r="P123" s="19">
        <v>49.762011510000001</v>
      </c>
      <c r="Q123" s="20">
        <v>18.170547119999998</v>
      </c>
      <c r="R123" s="53">
        <f t="shared" si="25"/>
        <v>0.24960217678869889</v>
      </c>
      <c r="S123" s="21">
        <f t="shared" si="36"/>
        <v>0</v>
      </c>
      <c r="T123" s="21">
        <f t="shared" si="24"/>
        <v>0</v>
      </c>
      <c r="U123" s="21">
        <f t="shared" si="26"/>
        <v>0</v>
      </c>
      <c r="Y123" s="23">
        <f t="shared" si="27"/>
        <v>0</v>
      </c>
      <c r="Z123" s="24" t="str">
        <f t="shared" si="28"/>
        <v xml:space="preserve"> </v>
      </c>
      <c r="AA123" s="25" t="s">
        <v>44</v>
      </c>
      <c r="AB123" s="22">
        <f t="shared" si="29"/>
        <v>0</v>
      </c>
      <c r="AC123" s="22">
        <f t="shared" si="30"/>
        <v>0</v>
      </c>
      <c r="AD123" s="22">
        <f t="shared" si="31"/>
        <v>0</v>
      </c>
      <c r="AF123" s="22">
        <f t="shared" si="32"/>
        <v>0</v>
      </c>
      <c r="AG123" s="22">
        <f t="shared" si="33"/>
        <v>1</v>
      </c>
      <c r="AH123" s="22">
        <f t="shared" si="34"/>
        <v>0</v>
      </c>
    </row>
    <row r="124" spans="1:34" s="22" customFormat="1" x14ac:dyDescent="0.25">
      <c r="A124" s="11">
        <v>123</v>
      </c>
      <c r="B124" s="12">
        <v>269</v>
      </c>
      <c r="C124" s="13" t="s">
        <v>104</v>
      </c>
      <c r="D124" s="14" t="s">
        <v>113</v>
      </c>
      <c r="E124" s="15">
        <v>696</v>
      </c>
      <c r="F124" s="16" t="s">
        <v>72</v>
      </c>
      <c r="G124" s="16">
        <v>305511</v>
      </c>
      <c r="H124" s="17" t="s">
        <v>116</v>
      </c>
      <c r="I124" s="16">
        <v>554821</v>
      </c>
      <c r="J124" s="17" t="s">
        <v>117</v>
      </c>
      <c r="K124" s="18">
        <v>-123.9</v>
      </c>
      <c r="L124" s="19">
        <v>49.762898550000003</v>
      </c>
      <c r="M124" s="18">
        <v>18.171611819999999</v>
      </c>
      <c r="N124" s="19">
        <v>49.762011510000001</v>
      </c>
      <c r="O124" s="18">
        <v>18.170547119999998</v>
      </c>
      <c r="P124" s="19">
        <v>49.763785689999999</v>
      </c>
      <c r="Q124" s="20">
        <v>18.172676160000002</v>
      </c>
      <c r="R124" s="53">
        <f t="shared" si="25"/>
        <v>0.24960845955491462</v>
      </c>
      <c r="S124" s="21">
        <f t="shared" si="36"/>
        <v>9.4935297966003418E-5</v>
      </c>
      <c r="T124" s="21">
        <f t="shared" si="24"/>
        <v>9.4935297966003418E-5</v>
      </c>
      <c r="U124" s="21">
        <f t="shared" si="26"/>
        <v>9.4935297966003418E-5</v>
      </c>
      <c r="Y124" s="23">
        <f t="shared" si="27"/>
        <v>0</v>
      </c>
      <c r="Z124" s="24" t="str">
        <f t="shared" si="28"/>
        <v xml:space="preserve"> </v>
      </c>
      <c r="AA124" s="25" t="s">
        <v>44</v>
      </c>
      <c r="AB124" s="22">
        <f t="shared" si="29"/>
        <v>0</v>
      </c>
      <c r="AC124" s="22">
        <f t="shared" si="30"/>
        <v>0</v>
      </c>
      <c r="AD124" s="22">
        <f t="shared" si="31"/>
        <v>0</v>
      </c>
      <c r="AF124" s="22">
        <f t="shared" si="32"/>
        <v>0</v>
      </c>
      <c r="AG124" s="22">
        <f t="shared" si="33"/>
        <v>1</v>
      </c>
      <c r="AH124" s="22">
        <f t="shared" si="34"/>
        <v>0</v>
      </c>
    </row>
    <row r="125" spans="1:34" s="22" customFormat="1" x14ac:dyDescent="0.25">
      <c r="A125" s="11">
        <v>123</v>
      </c>
      <c r="B125" s="12">
        <v>269</v>
      </c>
      <c r="C125" s="13" t="s">
        <v>104</v>
      </c>
      <c r="D125" s="14" t="s">
        <v>113</v>
      </c>
      <c r="E125" s="15">
        <v>697</v>
      </c>
      <c r="F125" s="16" t="s">
        <v>72</v>
      </c>
      <c r="G125" s="16">
        <v>305511</v>
      </c>
      <c r="H125" s="17" t="s">
        <v>116</v>
      </c>
      <c r="I125" s="16">
        <v>554821</v>
      </c>
      <c r="J125" s="17" t="s">
        <v>117</v>
      </c>
      <c r="K125" s="18">
        <v>-120.9</v>
      </c>
      <c r="L125" s="19">
        <v>49.764672959999999</v>
      </c>
      <c r="M125" s="18">
        <v>18.173741230000001</v>
      </c>
      <c r="N125" s="19">
        <v>49.763785689999999</v>
      </c>
      <c r="O125" s="18">
        <v>18.172676160000002</v>
      </c>
      <c r="P125" s="19">
        <v>49.765559809999999</v>
      </c>
      <c r="Q125" s="20">
        <v>18.174805559999999</v>
      </c>
      <c r="R125" s="53">
        <f t="shared" si="25"/>
        <v>0.24961557260950906</v>
      </c>
      <c r="S125" s="21">
        <f t="shared" si="36"/>
        <v>0</v>
      </c>
      <c r="T125" s="21">
        <f t="shared" si="24"/>
        <v>0</v>
      </c>
      <c r="U125" s="21">
        <f t="shared" si="26"/>
        <v>0</v>
      </c>
      <c r="Y125" s="23">
        <f t="shared" si="27"/>
        <v>0</v>
      </c>
      <c r="Z125" s="24" t="str">
        <f t="shared" si="28"/>
        <v xml:space="preserve"> </v>
      </c>
      <c r="AA125" s="25" t="s">
        <v>44</v>
      </c>
      <c r="AB125" s="22">
        <f t="shared" si="29"/>
        <v>0</v>
      </c>
      <c r="AC125" s="22">
        <f t="shared" si="30"/>
        <v>0</v>
      </c>
      <c r="AD125" s="22">
        <f t="shared" si="31"/>
        <v>0</v>
      </c>
      <c r="AF125" s="22">
        <f t="shared" si="32"/>
        <v>0</v>
      </c>
      <c r="AG125" s="22">
        <f t="shared" si="33"/>
        <v>1</v>
      </c>
      <c r="AH125" s="22">
        <f t="shared" si="34"/>
        <v>0</v>
      </c>
    </row>
    <row r="126" spans="1:34" s="22" customFormat="1" x14ac:dyDescent="0.25">
      <c r="A126" s="11">
        <v>123</v>
      </c>
      <c r="B126" s="12">
        <v>269</v>
      </c>
      <c r="C126" s="13" t="s">
        <v>104</v>
      </c>
      <c r="D126" s="14" t="s">
        <v>113</v>
      </c>
      <c r="E126" s="15">
        <v>698</v>
      </c>
      <c r="F126" s="16" t="s">
        <v>72</v>
      </c>
      <c r="G126" s="16">
        <v>305511</v>
      </c>
      <c r="H126" s="17" t="s">
        <v>116</v>
      </c>
      <c r="I126" s="16">
        <v>554821</v>
      </c>
      <c r="J126" s="17" t="s">
        <v>117</v>
      </c>
      <c r="K126" s="18">
        <v>-123.1</v>
      </c>
      <c r="L126" s="19">
        <v>49.766446770000002</v>
      </c>
      <c r="M126" s="18">
        <v>18.17587005</v>
      </c>
      <c r="N126" s="19">
        <v>49.765559809999999</v>
      </c>
      <c r="O126" s="18">
        <v>18.174805559999999</v>
      </c>
      <c r="P126" s="19">
        <v>49.767333979999997</v>
      </c>
      <c r="Q126" s="20">
        <v>18.176934960000001</v>
      </c>
      <c r="R126" s="53">
        <f t="shared" si="25"/>
        <v>0.24961654747897111</v>
      </c>
      <c r="S126" s="21">
        <f t="shared" si="36"/>
        <v>0</v>
      </c>
      <c r="T126" s="21">
        <f t="shared" si="24"/>
        <v>0</v>
      </c>
      <c r="U126" s="21">
        <f t="shared" si="26"/>
        <v>0</v>
      </c>
      <c r="Y126" s="23">
        <f t="shared" si="27"/>
        <v>0</v>
      </c>
      <c r="Z126" s="24" t="str">
        <f t="shared" si="28"/>
        <v xml:space="preserve"> </v>
      </c>
      <c r="AA126" s="25" t="s">
        <v>44</v>
      </c>
      <c r="AB126" s="22">
        <f t="shared" si="29"/>
        <v>0</v>
      </c>
      <c r="AC126" s="22">
        <f t="shared" si="30"/>
        <v>0</v>
      </c>
      <c r="AD126" s="22">
        <f t="shared" si="31"/>
        <v>0</v>
      </c>
      <c r="AF126" s="22">
        <f t="shared" si="32"/>
        <v>0</v>
      </c>
      <c r="AG126" s="22">
        <f t="shared" si="33"/>
        <v>1</v>
      </c>
      <c r="AH126" s="22">
        <f t="shared" si="34"/>
        <v>0</v>
      </c>
    </row>
    <row r="127" spans="1:34" s="22" customFormat="1" x14ac:dyDescent="0.25">
      <c r="A127" s="11">
        <v>123</v>
      </c>
      <c r="B127" s="12">
        <v>269</v>
      </c>
      <c r="C127" s="13" t="s">
        <v>104</v>
      </c>
      <c r="D127" s="14" t="s">
        <v>113</v>
      </c>
      <c r="E127" s="15">
        <v>699</v>
      </c>
      <c r="F127" s="16" t="s">
        <v>72</v>
      </c>
      <c r="G127" s="16">
        <v>305511</v>
      </c>
      <c r="H127" s="17" t="s">
        <v>116</v>
      </c>
      <c r="I127" s="16">
        <v>554821</v>
      </c>
      <c r="J127" s="17" t="s">
        <v>117</v>
      </c>
      <c r="K127" s="18">
        <v>-119.9</v>
      </c>
      <c r="L127" s="19">
        <v>49.768221060000002</v>
      </c>
      <c r="M127" s="18">
        <v>18.17799969</v>
      </c>
      <c r="N127" s="19">
        <v>49.767333979999997</v>
      </c>
      <c r="O127" s="18">
        <v>18.176934960000001</v>
      </c>
      <c r="P127" s="19">
        <v>49.76910797</v>
      </c>
      <c r="Q127" s="20">
        <v>18.179064360000002</v>
      </c>
      <c r="R127" s="53">
        <f t="shared" si="25"/>
        <v>0.24959730212026399</v>
      </c>
      <c r="S127" s="21">
        <f t="shared" si="36"/>
        <v>0</v>
      </c>
      <c r="T127" s="21">
        <f t="shared" si="24"/>
        <v>0</v>
      </c>
      <c r="U127" s="21">
        <f t="shared" si="26"/>
        <v>0</v>
      </c>
      <c r="Y127" s="23">
        <f t="shared" si="27"/>
        <v>0</v>
      </c>
      <c r="Z127" s="24" t="str">
        <f t="shared" si="28"/>
        <v xml:space="preserve"> </v>
      </c>
      <c r="AA127" s="25" t="s">
        <v>44</v>
      </c>
      <c r="AB127" s="22">
        <f t="shared" si="29"/>
        <v>0</v>
      </c>
      <c r="AC127" s="22">
        <f t="shared" si="30"/>
        <v>0</v>
      </c>
      <c r="AD127" s="22">
        <f t="shared" si="31"/>
        <v>0</v>
      </c>
      <c r="AF127" s="22">
        <f t="shared" si="32"/>
        <v>0</v>
      </c>
      <c r="AG127" s="22">
        <f t="shared" si="33"/>
        <v>1</v>
      </c>
      <c r="AH127" s="22">
        <f t="shared" si="34"/>
        <v>0</v>
      </c>
    </row>
    <row r="128" spans="1:34" s="22" customFormat="1" x14ac:dyDescent="0.25">
      <c r="A128" s="11">
        <v>123</v>
      </c>
      <c r="B128" s="12">
        <v>269</v>
      </c>
      <c r="C128" s="13" t="s">
        <v>104</v>
      </c>
      <c r="D128" s="14" t="s">
        <v>113</v>
      </c>
      <c r="E128" s="15">
        <v>700</v>
      </c>
      <c r="F128" s="16" t="s">
        <v>72</v>
      </c>
      <c r="G128" s="16">
        <v>305511</v>
      </c>
      <c r="H128" s="17" t="s">
        <v>116</v>
      </c>
      <c r="I128" s="16">
        <v>554821</v>
      </c>
      <c r="J128" s="17" t="s">
        <v>117</v>
      </c>
      <c r="K128" s="18">
        <v>-119.2</v>
      </c>
      <c r="L128" s="19">
        <v>49.769995100000003</v>
      </c>
      <c r="M128" s="18">
        <v>18.180129319999999</v>
      </c>
      <c r="N128" s="19">
        <v>49.76910797</v>
      </c>
      <c r="O128" s="18">
        <v>18.179064360000002</v>
      </c>
      <c r="P128" s="19">
        <v>49.770882010000001</v>
      </c>
      <c r="Q128" s="20">
        <v>18.181194120000001</v>
      </c>
      <c r="R128" s="53">
        <f t="shared" si="25"/>
        <v>0.24961409224452824</v>
      </c>
      <c r="S128" s="21">
        <f t="shared" si="36"/>
        <v>0.49921175582103716</v>
      </c>
      <c r="T128" s="21">
        <f t="shared" si="24"/>
        <v>0.49921175582103716</v>
      </c>
      <c r="U128" s="21">
        <f t="shared" si="26"/>
        <v>0.49921175582103716</v>
      </c>
      <c r="Y128" s="23">
        <f t="shared" si="27"/>
        <v>0</v>
      </c>
      <c r="Z128" s="24" t="str">
        <f t="shared" si="28"/>
        <v xml:space="preserve"> </v>
      </c>
      <c r="AA128" s="25" t="s">
        <v>44</v>
      </c>
      <c r="AB128" s="22">
        <f t="shared" si="29"/>
        <v>0</v>
      </c>
      <c r="AC128" s="22">
        <f t="shared" si="30"/>
        <v>0</v>
      </c>
      <c r="AD128" s="22">
        <f t="shared" si="31"/>
        <v>0</v>
      </c>
      <c r="AF128" s="22">
        <f t="shared" si="32"/>
        <v>0</v>
      </c>
      <c r="AG128" s="22">
        <f t="shared" si="33"/>
        <v>1</v>
      </c>
      <c r="AH128" s="22">
        <f t="shared" si="34"/>
        <v>0</v>
      </c>
    </row>
    <row r="129" spans="1:34" s="22" customFormat="1" x14ac:dyDescent="0.25">
      <c r="A129" s="11">
        <v>123</v>
      </c>
      <c r="B129" s="12">
        <v>269</v>
      </c>
      <c r="C129" s="13" t="s">
        <v>104</v>
      </c>
      <c r="D129" s="14" t="s">
        <v>113</v>
      </c>
      <c r="E129" s="15">
        <v>701</v>
      </c>
      <c r="F129" s="16" t="s">
        <v>72</v>
      </c>
      <c r="G129" s="16">
        <v>305511</v>
      </c>
      <c r="H129" s="17" t="s">
        <v>116</v>
      </c>
      <c r="I129" s="16">
        <v>554821</v>
      </c>
      <c r="J129" s="17" t="s">
        <v>117</v>
      </c>
      <c r="K129" s="18">
        <v>-118.3</v>
      </c>
      <c r="L129" s="19">
        <v>49.775315810000002</v>
      </c>
      <c r="M129" s="18">
        <v>18.186514209999999</v>
      </c>
      <c r="N129" s="19">
        <v>49.774430019999997</v>
      </c>
      <c r="O129" s="18">
        <v>18.185453639999999</v>
      </c>
      <c r="P129" s="19">
        <v>49.776212000000001</v>
      </c>
      <c r="Q129" s="20">
        <v>18.187562880000002</v>
      </c>
      <c r="R129" s="53">
        <f t="shared" si="25"/>
        <v>0.24940455003153206</v>
      </c>
      <c r="S129" s="21" t="e">
        <f>IF(ISBLANK(#REF!),"",ACOS(COS(RADIANS(90-#REF!))*COS(RADIANS(90-P129))+SIN(RADIANS(90-#REF!)) *SIN(RADIANS(90-P129))*COS(RADIANS(#REF!-Q129)))*6371)</f>
        <v>#REF!</v>
      </c>
      <c r="T129" s="21">
        <f t="shared" si="24"/>
        <v>0</v>
      </c>
      <c r="U129" s="21">
        <f t="shared" si="26"/>
        <v>0</v>
      </c>
      <c r="Y129" s="23">
        <f t="shared" si="27"/>
        <v>0</v>
      </c>
      <c r="Z129" s="24" t="str">
        <f t="shared" si="28"/>
        <v xml:space="preserve"> </v>
      </c>
      <c r="AA129" s="25" t="s">
        <v>44</v>
      </c>
      <c r="AB129" s="22">
        <f t="shared" si="29"/>
        <v>0</v>
      </c>
      <c r="AC129" s="22">
        <f t="shared" si="30"/>
        <v>0</v>
      </c>
      <c r="AD129" s="22">
        <f t="shared" si="31"/>
        <v>0</v>
      </c>
      <c r="AF129" s="22">
        <f t="shared" si="32"/>
        <v>0</v>
      </c>
      <c r="AG129" s="22">
        <f t="shared" si="33"/>
        <v>1</v>
      </c>
      <c r="AH129" s="22">
        <f t="shared" si="34"/>
        <v>0</v>
      </c>
    </row>
    <row r="130" spans="1:34" s="22" customFormat="1" x14ac:dyDescent="0.25">
      <c r="A130" s="11">
        <v>178</v>
      </c>
      <c r="B130" s="12">
        <v>378</v>
      </c>
      <c r="C130" s="13" t="s">
        <v>74</v>
      </c>
      <c r="D130" s="14" t="s">
        <v>154</v>
      </c>
      <c r="E130" s="15">
        <v>622</v>
      </c>
      <c r="F130" s="16" t="s">
        <v>72</v>
      </c>
      <c r="G130" s="16">
        <v>26701</v>
      </c>
      <c r="H130" s="17" t="s">
        <v>163</v>
      </c>
      <c r="I130" s="16">
        <v>511382</v>
      </c>
      <c r="J130" s="17" t="s">
        <v>164</v>
      </c>
      <c r="K130" s="18">
        <v>-117.2</v>
      </c>
      <c r="L130" s="19">
        <v>49.451624770000002</v>
      </c>
      <c r="M130" s="18">
        <v>17.402152099999999</v>
      </c>
      <c r="N130" s="19">
        <v>49.451793160000001</v>
      </c>
      <c r="O130" s="18">
        <v>17.400450599999999</v>
      </c>
      <c r="P130" s="19">
        <v>49.451549999999997</v>
      </c>
      <c r="Q130" s="20">
        <v>17.403862320000002</v>
      </c>
      <c r="R130" s="53">
        <f t="shared" ref="R130:R141" si="37">IF(ISBLANK(N130),"",ACOS(COS(RADIANS(90-N130))*COS(RADIANS(90-P130))+SIN(RADIANS(90-N130)) *SIN(RADIANS(90-P130))*COS(RADIANS(O130-Q130)))*6371)</f>
        <v>0.24809944752922908</v>
      </c>
      <c r="S130" s="21">
        <f t="shared" ref="S130:S140" si="38">IF(ISBLANK(N131),"",ACOS(COS(RADIANS(90-N131))*COS(RADIANS(90-P130))+SIN(RADIANS(90-N131)) *SIN(RADIANS(90-P130))*COS(RADIANS(O131-Q130)))*6371)</f>
        <v>0</v>
      </c>
      <c r="T130" s="21">
        <f t="shared" ref="T130:T141" si="39">IF(ISERR(S130),0,S130)</f>
        <v>0</v>
      </c>
      <c r="U130" s="21">
        <f t="shared" ref="U130:U141" si="40">(IF(R130="","",T130))</f>
        <v>0</v>
      </c>
      <c r="W130" s="23">
        <f>SUM(R130:R132)</f>
        <v>0.74546150659825972</v>
      </c>
      <c r="X130" s="23">
        <f>SUM(U130:U131)</f>
        <v>0</v>
      </c>
      <c r="Y130" s="23">
        <f t="shared" ref="Y130:Y141" si="41">+W130+X130</f>
        <v>0.74546150659825972</v>
      </c>
      <c r="Z130" s="24" t="str">
        <f t="shared" ref="Z130:Z141" si="42">IF(+Y130&gt;4,"!!!!!!"," ")</f>
        <v xml:space="preserve"> </v>
      </c>
      <c r="AA130" s="25" t="s">
        <v>44</v>
      </c>
      <c r="AB130" s="22">
        <f t="shared" ref="AB130:AB140" si="43">IF(Y130=0,0,1)</f>
        <v>1</v>
      </c>
      <c r="AC130" s="22">
        <f t="shared" ref="AC130:AC140" si="44">IF(AA130="Správa Železnic",1*AB130,0)</f>
        <v>1</v>
      </c>
      <c r="AD130" s="22">
        <f t="shared" ref="AD130:AD140" si="45">IF(AA130="Podnikatelské subjekty",1*AB130,0)</f>
        <v>0</v>
      </c>
      <c r="AF130" s="22">
        <f t="shared" ref="AF130:AF141" si="46">IF(C130="Česká Třebová - Brno",1,0)</f>
        <v>0</v>
      </c>
      <c r="AG130" s="22">
        <f t="shared" ref="AG130:AG141" si="47">IF(AA130="Správa Železnic",1,0)</f>
        <v>1</v>
      </c>
      <c r="AH130" s="22">
        <f t="shared" ref="AH130:AH141" si="48">+AF130*AG130*AB130</f>
        <v>0</v>
      </c>
    </row>
    <row r="131" spans="1:34" s="22" customFormat="1" x14ac:dyDescent="0.25">
      <c r="A131" s="11">
        <v>178</v>
      </c>
      <c r="B131" s="12">
        <v>378</v>
      </c>
      <c r="C131" s="13" t="s">
        <v>74</v>
      </c>
      <c r="D131" s="14" t="s">
        <v>154</v>
      </c>
      <c r="E131" s="15">
        <v>623</v>
      </c>
      <c r="F131" s="16" t="s">
        <v>72</v>
      </c>
      <c r="G131" s="16">
        <v>26701</v>
      </c>
      <c r="H131" s="17" t="s">
        <v>163</v>
      </c>
      <c r="I131" s="16">
        <v>511382</v>
      </c>
      <c r="J131" s="17" t="s">
        <v>164</v>
      </c>
      <c r="K131" s="18">
        <v>-122.8</v>
      </c>
      <c r="L131" s="19">
        <v>49.451656720000003</v>
      </c>
      <c r="M131" s="18">
        <v>17.405585609999999</v>
      </c>
      <c r="N131" s="19">
        <v>49.451549999999997</v>
      </c>
      <c r="O131" s="18">
        <v>17.403862320000002</v>
      </c>
      <c r="P131" s="19">
        <v>49.451833409999999</v>
      </c>
      <c r="Q131" s="20">
        <v>17.407273679999999</v>
      </c>
      <c r="R131" s="53">
        <f t="shared" si="37"/>
        <v>0.24860108862805297</v>
      </c>
      <c r="S131" s="21">
        <f t="shared" si="38"/>
        <v>0</v>
      </c>
      <c r="T131" s="21">
        <f t="shared" si="39"/>
        <v>0</v>
      </c>
      <c r="U131" s="21">
        <f t="shared" si="40"/>
        <v>0</v>
      </c>
      <c r="Y131" s="23">
        <f t="shared" si="41"/>
        <v>0</v>
      </c>
      <c r="Z131" s="24" t="str">
        <f t="shared" si="42"/>
        <v xml:space="preserve"> </v>
      </c>
      <c r="AA131" s="25" t="s">
        <v>44</v>
      </c>
      <c r="AB131" s="22">
        <f t="shared" si="43"/>
        <v>0</v>
      </c>
      <c r="AC131" s="22">
        <f t="shared" si="44"/>
        <v>0</v>
      </c>
      <c r="AD131" s="22">
        <f t="shared" si="45"/>
        <v>0</v>
      </c>
      <c r="AF131" s="22">
        <f t="shared" si="46"/>
        <v>0</v>
      </c>
      <c r="AG131" s="22">
        <f t="shared" si="47"/>
        <v>1</v>
      </c>
      <c r="AH131" s="22">
        <f t="shared" si="48"/>
        <v>0</v>
      </c>
    </row>
    <row r="132" spans="1:34" s="22" customFormat="1" x14ac:dyDescent="0.25">
      <c r="A132" s="11">
        <v>178</v>
      </c>
      <c r="B132" s="12">
        <v>378</v>
      </c>
      <c r="C132" s="13" t="s">
        <v>74</v>
      </c>
      <c r="D132" s="14" t="s">
        <v>154</v>
      </c>
      <c r="E132" s="15">
        <v>624</v>
      </c>
      <c r="F132" s="16" t="s">
        <v>72</v>
      </c>
      <c r="G132" s="16">
        <v>26701</v>
      </c>
      <c r="H132" s="17" t="s">
        <v>163</v>
      </c>
      <c r="I132" s="16">
        <v>511382</v>
      </c>
      <c r="J132" s="17" t="s">
        <v>164</v>
      </c>
      <c r="K132" s="18">
        <v>-117</v>
      </c>
      <c r="L132" s="19">
        <v>49.452036849999999</v>
      </c>
      <c r="M132" s="18">
        <v>17.408865290000001</v>
      </c>
      <c r="N132" s="19">
        <v>49.451833409999999</v>
      </c>
      <c r="O132" s="18">
        <v>17.407273679999999</v>
      </c>
      <c r="P132" s="19">
        <v>49.452252559999998</v>
      </c>
      <c r="Q132" s="20">
        <v>17.41065408</v>
      </c>
      <c r="R132" s="53">
        <f t="shared" si="37"/>
        <v>0.24876097044097767</v>
      </c>
      <c r="S132" s="21" t="str">
        <f t="shared" si="38"/>
        <v/>
      </c>
      <c r="T132" s="21" t="str">
        <f t="shared" si="39"/>
        <v/>
      </c>
      <c r="U132" s="21" t="str">
        <f t="shared" si="40"/>
        <v/>
      </c>
      <c r="Y132" s="23">
        <f t="shared" si="41"/>
        <v>0</v>
      </c>
      <c r="Z132" s="24" t="str">
        <f t="shared" si="42"/>
        <v xml:space="preserve"> </v>
      </c>
      <c r="AA132" s="25" t="s">
        <v>44</v>
      </c>
      <c r="AB132" s="22">
        <f t="shared" si="43"/>
        <v>0</v>
      </c>
      <c r="AC132" s="22">
        <f t="shared" si="44"/>
        <v>0</v>
      </c>
      <c r="AD132" s="22">
        <f t="shared" si="45"/>
        <v>0</v>
      </c>
      <c r="AF132" s="22">
        <f t="shared" si="46"/>
        <v>0</v>
      </c>
      <c r="AG132" s="22">
        <f t="shared" si="47"/>
        <v>1</v>
      </c>
      <c r="AH132" s="22">
        <f t="shared" si="48"/>
        <v>0</v>
      </c>
    </row>
    <row r="133" spans="1:34" s="22" customFormat="1" x14ac:dyDescent="0.25">
      <c r="A133" s="11"/>
      <c r="B133" s="12"/>
      <c r="C133" s="13"/>
      <c r="D133" s="14"/>
      <c r="E133" s="15"/>
      <c r="F133" s="16"/>
      <c r="G133" s="16"/>
      <c r="H133" s="17"/>
      <c r="I133" s="16"/>
      <c r="J133" s="17"/>
      <c r="K133" s="18"/>
      <c r="L133" s="19"/>
      <c r="M133" s="18"/>
      <c r="N133" s="19"/>
      <c r="O133" s="18"/>
      <c r="P133" s="19"/>
      <c r="Q133" s="20"/>
      <c r="R133" s="53" t="str">
        <f t="shared" si="37"/>
        <v/>
      </c>
      <c r="S133" s="21">
        <f t="shared" si="38"/>
        <v>5763.2365027859114</v>
      </c>
      <c r="T133" s="21">
        <f t="shared" si="39"/>
        <v>5763.2365027859114</v>
      </c>
      <c r="U133" s="21" t="str">
        <f t="shared" si="40"/>
        <v/>
      </c>
      <c r="Y133" s="23">
        <f t="shared" si="41"/>
        <v>0</v>
      </c>
      <c r="Z133" s="24" t="str">
        <f t="shared" si="42"/>
        <v xml:space="preserve"> </v>
      </c>
      <c r="AA133" s="25"/>
      <c r="AB133" s="22">
        <f t="shared" si="43"/>
        <v>0</v>
      </c>
      <c r="AC133" s="22">
        <f t="shared" si="44"/>
        <v>0</v>
      </c>
      <c r="AD133" s="22">
        <f t="shared" si="45"/>
        <v>0</v>
      </c>
      <c r="AF133" s="22">
        <f t="shared" si="46"/>
        <v>0</v>
      </c>
      <c r="AG133" s="22">
        <f t="shared" si="47"/>
        <v>0</v>
      </c>
      <c r="AH133" s="22">
        <f t="shared" si="48"/>
        <v>0</v>
      </c>
    </row>
    <row r="134" spans="1:34" s="22" customFormat="1" x14ac:dyDescent="0.25">
      <c r="A134" s="11">
        <v>179</v>
      </c>
      <c r="B134" s="12">
        <v>379</v>
      </c>
      <c r="C134" s="13" t="s">
        <v>74</v>
      </c>
      <c r="D134" s="14" t="s">
        <v>154</v>
      </c>
      <c r="E134" s="15">
        <v>586</v>
      </c>
      <c r="F134" s="16" t="s">
        <v>72</v>
      </c>
      <c r="G134" s="16">
        <v>122858</v>
      </c>
      <c r="H134" s="17" t="s">
        <v>165</v>
      </c>
      <c r="I134" s="16">
        <v>552160</v>
      </c>
      <c r="J134" s="17" t="s">
        <v>165</v>
      </c>
      <c r="K134" s="18">
        <v>-119.1</v>
      </c>
      <c r="L134" s="19">
        <v>49.706978749999998</v>
      </c>
      <c r="M134" s="18">
        <v>17.13288228</v>
      </c>
      <c r="N134" s="19">
        <v>49.707576019999998</v>
      </c>
      <c r="O134" s="18">
        <v>17.131414320000001</v>
      </c>
      <c r="P134" s="19">
        <v>49.706381229999998</v>
      </c>
      <c r="Q134" s="20">
        <v>17.134350479999998</v>
      </c>
      <c r="R134" s="53">
        <f t="shared" si="37"/>
        <v>0.24945820757662385</v>
      </c>
      <c r="S134" s="21">
        <f t="shared" si="38"/>
        <v>0</v>
      </c>
      <c r="T134" s="21">
        <f t="shared" si="39"/>
        <v>0</v>
      </c>
      <c r="U134" s="21">
        <f t="shared" si="40"/>
        <v>0</v>
      </c>
      <c r="W134" s="23">
        <f>SUM(R134:R135)</f>
        <v>0.49892201510653411</v>
      </c>
      <c r="X134" s="22">
        <v>0</v>
      </c>
      <c r="Y134" s="23">
        <f t="shared" si="41"/>
        <v>0.49892201510653411</v>
      </c>
      <c r="Z134" s="24" t="str">
        <f t="shared" si="42"/>
        <v xml:space="preserve"> </v>
      </c>
      <c r="AA134" s="25" t="s">
        <v>44</v>
      </c>
      <c r="AB134" s="22">
        <f t="shared" si="43"/>
        <v>1</v>
      </c>
      <c r="AC134" s="22">
        <f t="shared" si="44"/>
        <v>1</v>
      </c>
      <c r="AD134" s="22">
        <f t="shared" si="45"/>
        <v>0</v>
      </c>
      <c r="AF134" s="22">
        <f t="shared" si="46"/>
        <v>0</v>
      </c>
      <c r="AG134" s="22">
        <f t="shared" si="47"/>
        <v>1</v>
      </c>
      <c r="AH134" s="22">
        <f t="shared" si="48"/>
        <v>0</v>
      </c>
    </row>
    <row r="135" spans="1:34" s="22" customFormat="1" x14ac:dyDescent="0.25">
      <c r="A135" s="11">
        <v>179</v>
      </c>
      <c r="B135" s="12">
        <v>379</v>
      </c>
      <c r="C135" s="13" t="s">
        <v>74</v>
      </c>
      <c r="D135" s="14" t="s">
        <v>154</v>
      </c>
      <c r="E135" s="15">
        <v>587</v>
      </c>
      <c r="F135" s="16" t="s">
        <v>72</v>
      </c>
      <c r="G135" s="16">
        <v>122858</v>
      </c>
      <c r="H135" s="17" t="s">
        <v>165</v>
      </c>
      <c r="I135" s="16">
        <v>552160</v>
      </c>
      <c r="J135" s="17" t="s">
        <v>165</v>
      </c>
      <c r="K135" s="18">
        <v>-119.8</v>
      </c>
      <c r="L135" s="19">
        <v>49.705784029999997</v>
      </c>
      <c r="M135" s="18">
        <v>17.135818159999999</v>
      </c>
      <c r="N135" s="19">
        <v>49.706381229999998</v>
      </c>
      <c r="O135" s="18">
        <v>17.134350479999998</v>
      </c>
      <c r="P135" s="19">
        <v>49.705186419999997</v>
      </c>
      <c r="Q135" s="20">
        <v>17.137286639999999</v>
      </c>
      <c r="R135" s="53">
        <f t="shared" si="37"/>
        <v>0.24946380752991026</v>
      </c>
      <c r="S135" s="21" t="str">
        <f t="shared" si="38"/>
        <v/>
      </c>
      <c r="T135" s="21" t="str">
        <f t="shared" si="39"/>
        <v/>
      </c>
      <c r="U135" s="21" t="str">
        <f t="shared" si="40"/>
        <v/>
      </c>
      <c r="Y135" s="23">
        <f t="shared" si="41"/>
        <v>0</v>
      </c>
      <c r="Z135" s="24" t="str">
        <f t="shared" si="42"/>
        <v xml:space="preserve"> </v>
      </c>
      <c r="AA135" s="25" t="s">
        <v>44</v>
      </c>
      <c r="AB135" s="22">
        <f t="shared" si="43"/>
        <v>0</v>
      </c>
      <c r="AC135" s="22">
        <f t="shared" si="44"/>
        <v>0</v>
      </c>
      <c r="AD135" s="22">
        <f t="shared" si="45"/>
        <v>0</v>
      </c>
      <c r="AF135" s="22">
        <f t="shared" si="46"/>
        <v>0</v>
      </c>
      <c r="AG135" s="22">
        <f t="shared" si="47"/>
        <v>1</v>
      </c>
      <c r="AH135" s="22">
        <f t="shared" si="48"/>
        <v>0</v>
      </c>
    </row>
    <row r="136" spans="1:34" s="35" customFormat="1" x14ac:dyDescent="0.25">
      <c r="A136" s="26"/>
      <c r="B136" s="27"/>
      <c r="C136" s="28" t="s">
        <v>74</v>
      </c>
      <c r="D136" s="29"/>
      <c r="E136" s="30"/>
      <c r="F136" s="27"/>
      <c r="G136" s="27"/>
      <c r="H136" s="28"/>
      <c r="I136" s="27"/>
      <c r="J136" s="28"/>
      <c r="K136" s="31"/>
      <c r="L136" s="32"/>
      <c r="M136" s="31"/>
      <c r="N136" s="32"/>
      <c r="O136" s="31"/>
      <c r="P136" s="32"/>
      <c r="Q136" s="33"/>
      <c r="R136" s="54" t="str">
        <f t="shared" si="37"/>
        <v/>
      </c>
      <c r="S136" s="34">
        <f t="shared" si="38"/>
        <v>5775.9965792484345</v>
      </c>
      <c r="T136" s="34">
        <f t="shared" si="39"/>
        <v>5775.9965792484345</v>
      </c>
      <c r="U136" s="34" t="str">
        <f t="shared" si="40"/>
        <v/>
      </c>
      <c r="Y136" s="36">
        <f t="shared" si="41"/>
        <v>0</v>
      </c>
      <c r="Z136" s="37" t="str">
        <f t="shared" si="42"/>
        <v xml:space="preserve"> </v>
      </c>
      <c r="AA136" s="38"/>
      <c r="AB136" s="35">
        <f>SUBTOTAL(9,AB130:AB135)</f>
        <v>2</v>
      </c>
      <c r="AC136" s="35">
        <f>SUBTOTAL(9,AC130:AC135)</f>
        <v>2</v>
      </c>
      <c r="AD136" s="35">
        <f>SUBTOTAL(9,AD130:AD135)</f>
        <v>0</v>
      </c>
      <c r="AF136" s="35">
        <f t="shared" si="46"/>
        <v>0</v>
      </c>
      <c r="AG136" s="35">
        <f t="shared" si="47"/>
        <v>0</v>
      </c>
      <c r="AH136" s="35">
        <f t="shared" si="48"/>
        <v>0</v>
      </c>
    </row>
    <row r="137" spans="1:34" s="22" customFormat="1" x14ac:dyDescent="0.25">
      <c r="A137" s="11">
        <v>180</v>
      </c>
      <c r="B137" s="12">
        <v>380</v>
      </c>
      <c r="C137" s="13" t="s">
        <v>104</v>
      </c>
      <c r="D137" s="14" t="s">
        <v>154</v>
      </c>
      <c r="E137" s="15">
        <v>658</v>
      </c>
      <c r="F137" s="16" t="s">
        <v>72</v>
      </c>
      <c r="G137" s="16">
        <v>58955</v>
      </c>
      <c r="H137" s="17" t="s">
        <v>112</v>
      </c>
      <c r="I137" s="16">
        <v>599468</v>
      </c>
      <c r="J137" s="17" t="s">
        <v>112</v>
      </c>
      <c r="K137" s="18">
        <v>-114.8</v>
      </c>
      <c r="L137" s="19">
        <v>49.624368080000004</v>
      </c>
      <c r="M137" s="18">
        <v>17.909724700000002</v>
      </c>
      <c r="N137" s="19">
        <v>49.623382769999999</v>
      </c>
      <c r="O137" s="18">
        <v>17.908888319999999</v>
      </c>
      <c r="P137" s="19">
        <v>49.6253508</v>
      </c>
      <c r="Q137" s="20">
        <v>17.910559079999999</v>
      </c>
      <c r="R137" s="53">
        <f t="shared" si="37"/>
        <v>0.24974440297843725</v>
      </c>
      <c r="S137" s="21" t="str">
        <f t="shared" si="38"/>
        <v/>
      </c>
      <c r="T137" s="21" t="str">
        <f t="shared" si="39"/>
        <v/>
      </c>
      <c r="U137" s="21" t="str">
        <f t="shared" si="40"/>
        <v/>
      </c>
      <c r="W137" s="23">
        <f>+R137</f>
        <v>0.24974440297843725</v>
      </c>
      <c r="X137" s="22">
        <v>0</v>
      </c>
      <c r="Y137" s="23">
        <f t="shared" si="41"/>
        <v>0.24974440297843725</v>
      </c>
      <c r="Z137" s="24" t="str">
        <f t="shared" si="42"/>
        <v xml:space="preserve"> </v>
      </c>
      <c r="AA137" s="25" t="s">
        <v>44</v>
      </c>
      <c r="AB137" s="22">
        <f t="shared" si="43"/>
        <v>1</v>
      </c>
      <c r="AC137" s="22">
        <f t="shared" si="44"/>
        <v>1</v>
      </c>
      <c r="AD137" s="22">
        <f t="shared" si="45"/>
        <v>0</v>
      </c>
      <c r="AF137" s="22">
        <f t="shared" si="46"/>
        <v>0</v>
      </c>
      <c r="AG137" s="22">
        <f t="shared" si="47"/>
        <v>1</v>
      </c>
      <c r="AH137" s="22">
        <f t="shared" si="48"/>
        <v>0</v>
      </c>
    </row>
    <row r="138" spans="1:34" s="22" customFormat="1" x14ac:dyDescent="0.25">
      <c r="A138" s="11"/>
      <c r="B138" s="12"/>
      <c r="C138" s="13"/>
      <c r="D138" s="14"/>
      <c r="E138" s="15"/>
      <c r="F138" s="16"/>
      <c r="G138" s="16"/>
      <c r="H138" s="17"/>
      <c r="I138" s="16"/>
      <c r="J138" s="17"/>
      <c r="K138" s="18"/>
      <c r="L138" s="19"/>
      <c r="M138" s="18"/>
      <c r="N138" s="19"/>
      <c r="O138" s="18"/>
      <c r="P138" s="19"/>
      <c r="Q138" s="20"/>
      <c r="R138" s="53" t="str">
        <f t="shared" si="37"/>
        <v/>
      </c>
      <c r="S138" s="21">
        <f t="shared" si="38"/>
        <v>5789.8893404416331</v>
      </c>
      <c r="T138" s="21">
        <f t="shared" si="39"/>
        <v>5789.8893404416331</v>
      </c>
      <c r="U138" s="21" t="str">
        <f t="shared" si="40"/>
        <v/>
      </c>
      <c r="Y138" s="23">
        <f t="shared" si="41"/>
        <v>0</v>
      </c>
      <c r="Z138" s="24" t="str">
        <f t="shared" si="42"/>
        <v xml:space="preserve"> </v>
      </c>
      <c r="AA138" s="25"/>
      <c r="AB138" s="22">
        <f t="shared" si="43"/>
        <v>0</v>
      </c>
      <c r="AC138" s="22">
        <f t="shared" si="44"/>
        <v>0</v>
      </c>
      <c r="AD138" s="22">
        <f t="shared" si="45"/>
        <v>0</v>
      </c>
      <c r="AF138" s="22">
        <f t="shared" si="46"/>
        <v>0</v>
      </c>
      <c r="AG138" s="22">
        <f t="shared" si="47"/>
        <v>0</v>
      </c>
      <c r="AH138" s="22">
        <f t="shared" si="48"/>
        <v>0</v>
      </c>
    </row>
    <row r="139" spans="1:34" s="22" customFormat="1" x14ac:dyDescent="0.25">
      <c r="A139" s="11">
        <v>181</v>
      </c>
      <c r="B139" s="12">
        <v>381</v>
      </c>
      <c r="C139" s="13" t="s">
        <v>104</v>
      </c>
      <c r="D139" s="14" t="s">
        <v>154</v>
      </c>
      <c r="E139" s="15">
        <v>676</v>
      </c>
      <c r="F139" s="16" t="s">
        <v>72</v>
      </c>
      <c r="G139" s="16">
        <v>158402</v>
      </c>
      <c r="H139" s="17" t="s">
        <v>166</v>
      </c>
      <c r="I139" s="16">
        <v>599921</v>
      </c>
      <c r="J139" s="17" t="s">
        <v>167</v>
      </c>
      <c r="K139" s="18">
        <v>-118.3</v>
      </c>
      <c r="L139" s="19">
        <v>49.712729369999998</v>
      </c>
      <c r="M139" s="18">
        <v>18.081634059999999</v>
      </c>
      <c r="N139" s="19">
        <v>49.711850069999997</v>
      </c>
      <c r="O139" s="18">
        <v>18.080556479999998</v>
      </c>
      <c r="P139" s="19">
        <v>49.713614800000002</v>
      </c>
      <c r="Q139" s="20">
        <v>18.082694159999999</v>
      </c>
      <c r="R139" s="53">
        <f t="shared" si="37"/>
        <v>0.24925860453894133</v>
      </c>
      <c r="S139" s="21">
        <f t="shared" si="38"/>
        <v>0</v>
      </c>
      <c r="T139" s="21">
        <f t="shared" si="39"/>
        <v>0</v>
      </c>
      <c r="U139" s="21">
        <f t="shared" si="40"/>
        <v>0</v>
      </c>
      <c r="W139" s="23">
        <f>SUM(R139:R140)</f>
        <v>0.49888457556459676</v>
      </c>
      <c r="X139" s="22">
        <v>0</v>
      </c>
      <c r="Y139" s="23">
        <f t="shared" si="41"/>
        <v>0.49888457556459676</v>
      </c>
      <c r="Z139" s="24" t="str">
        <f t="shared" si="42"/>
        <v xml:space="preserve"> </v>
      </c>
      <c r="AA139" s="25" t="s">
        <v>44</v>
      </c>
      <c r="AB139" s="22">
        <f t="shared" si="43"/>
        <v>1</v>
      </c>
      <c r="AC139" s="22">
        <f t="shared" si="44"/>
        <v>1</v>
      </c>
      <c r="AD139" s="22">
        <f t="shared" si="45"/>
        <v>0</v>
      </c>
      <c r="AF139" s="22">
        <f t="shared" si="46"/>
        <v>0</v>
      </c>
      <c r="AG139" s="22">
        <f t="shared" si="47"/>
        <v>1</v>
      </c>
      <c r="AH139" s="22">
        <f t="shared" si="48"/>
        <v>0</v>
      </c>
    </row>
    <row r="140" spans="1:34" s="22" customFormat="1" x14ac:dyDescent="0.25">
      <c r="A140" s="11">
        <v>181</v>
      </c>
      <c r="B140" s="12">
        <v>381</v>
      </c>
      <c r="C140" s="13" t="s">
        <v>104</v>
      </c>
      <c r="D140" s="14" t="s">
        <v>154</v>
      </c>
      <c r="E140" s="15">
        <v>677</v>
      </c>
      <c r="F140" s="16" t="s">
        <v>72</v>
      </c>
      <c r="G140" s="16">
        <v>158402</v>
      </c>
      <c r="H140" s="17" t="s">
        <v>166</v>
      </c>
      <c r="I140" s="16">
        <v>599921</v>
      </c>
      <c r="J140" s="17" t="s">
        <v>167</v>
      </c>
      <c r="K140" s="18">
        <v>-115.3</v>
      </c>
      <c r="L140" s="19">
        <v>49.714502269999997</v>
      </c>
      <c r="M140" s="18">
        <v>18.083755610000001</v>
      </c>
      <c r="N140" s="19">
        <v>49.713614800000002</v>
      </c>
      <c r="O140" s="18">
        <v>18.082694159999999</v>
      </c>
      <c r="P140" s="19">
        <v>49.715390640000003</v>
      </c>
      <c r="Q140" s="20">
        <v>18.084818160000001</v>
      </c>
      <c r="R140" s="53">
        <f t="shared" si="37"/>
        <v>0.24962597102565542</v>
      </c>
      <c r="S140" s="21" t="str">
        <f t="shared" si="38"/>
        <v/>
      </c>
      <c r="T140" s="21" t="str">
        <f t="shared" si="39"/>
        <v/>
      </c>
      <c r="U140" s="21" t="str">
        <f t="shared" si="40"/>
        <v/>
      </c>
      <c r="Y140" s="23">
        <f t="shared" si="41"/>
        <v>0</v>
      </c>
      <c r="Z140" s="24" t="str">
        <f t="shared" si="42"/>
        <v xml:space="preserve"> </v>
      </c>
      <c r="AA140" s="25" t="s">
        <v>44</v>
      </c>
      <c r="AB140" s="22">
        <f t="shared" si="43"/>
        <v>0</v>
      </c>
      <c r="AC140" s="22">
        <f t="shared" si="44"/>
        <v>0</v>
      </c>
      <c r="AD140" s="22">
        <f t="shared" si="45"/>
        <v>0</v>
      </c>
      <c r="AF140" s="22">
        <f t="shared" si="46"/>
        <v>0</v>
      </c>
      <c r="AG140" s="22">
        <f t="shared" si="47"/>
        <v>1</v>
      </c>
      <c r="AH140" s="22">
        <f t="shared" si="48"/>
        <v>0</v>
      </c>
    </row>
    <row r="141" spans="1:34" s="35" customFormat="1" x14ac:dyDescent="0.25">
      <c r="A141" s="26"/>
      <c r="B141" s="27"/>
      <c r="C141" s="28" t="s">
        <v>104</v>
      </c>
      <c r="D141" s="29"/>
      <c r="E141" s="30"/>
      <c r="F141" s="27"/>
      <c r="G141" s="27"/>
      <c r="H141" s="28"/>
      <c r="I141" s="27"/>
      <c r="J141" s="28"/>
      <c r="K141" s="31"/>
      <c r="L141" s="32"/>
      <c r="M141" s="31"/>
      <c r="N141" s="32"/>
      <c r="O141" s="31"/>
      <c r="P141" s="32"/>
      <c r="Q141" s="33"/>
      <c r="R141" s="54" t="str">
        <f t="shared" si="37"/>
        <v/>
      </c>
      <c r="S141" s="34" t="e">
        <f>IF(ISBLANK(#REF!),"",ACOS(COS(RADIANS(90-#REF!))*COS(RADIANS(90-P141))+SIN(RADIANS(90-#REF!)) *SIN(RADIANS(90-P141))*COS(RADIANS(#REF!-Q141)))*6371)</f>
        <v>#REF!</v>
      </c>
      <c r="T141" s="34">
        <f t="shared" si="39"/>
        <v>0</v>
      </c>
      <c r="U141" s="34" t="str">
        <f t="shared" si="40"/>
        <v/>
      </c>
      <c r="Y141" s="36">
        <f t="shared" si="41"/>
        <v>0</v>
      </c>
      <c r="Z141" s="37" t="str">
        <f t="shared" si="42"/>
        <v xml:space="preserve"> </v>
      </c>
      <c r="AA141" s="38"/>
      <c r="AB141" s="35">
        <f>SUBTOTAL(9,AB137:AB140)</f>
        <v>2</v>
      </c>
      <c r="AC141" s="35">
        <f t="shared" ref="AC141:AD141" si="49">SUBTOTAL(9,AC137:AC140)</f>
        <v>2</v>
      </c>
      <c r="AD141" s="35">
        <f t="shared" si="49"/>
        <v>0</v>
      </c>
      <c r="AF141" s="35">
        <f t="shared" si="46"/>
        <v>0</v>
      </c>
      <c r="AG141" s="35">
        <f t="shared" si="47"/>
        <v>0</v>
      </c>
      <c r="AH141" s="35">
        <f t="shared" si="48"/>
        <v>0</v>
      </c>
    </row>
    <row r="142" spans="1:34" x14ac:dyDescent="0.25">
      <c r="Q142" s="6" t="s">
        <v>169</v>
      </c>
      <c r="R142" s="50">
        <f>SUM(R6:R141)</f>
        <v>28.160776926156984</v>
      </c>
      <c r="U142" s="50"/>
      <c r="W142" s="50">
        <f>SUM(W6:W141)</f>
        <v>28.160776926156988</v>
      </c>
      <c r="X142" s="50">
        <f>SUM(X6:X141)</f>
        <v>5.9861522412495827</v>
      </c>
      <c r="Y142" s="50">
        <f>SUM(Y6:Y141)</f>
        <v>34.146929167406569</v>
      </c>
      <c r="AC142" s="5">
        <f>SUM(AC6:AC141)</f>
        <v>40</v>
      </c>
      <c r="AD142" s="5">
        <f>SUM(AD6:AD141)</f>
        <v>0</v>
      </c>
      <c r="AH142" s="5">
        <f>SUM(AH6:AH141)</f>
        <v>0</v>
      </c>
    </row>
  </sheetData>
  <mergeCells count="25">
    <mergeCell ref="A2:Q2"/>
    <mergeCell ref="L3:M3"/>
    <mergeCell ref="N3:O3"/>
    <mergeCell ref="P3:Q3"/>
    <mergeCell ref="F4:F5"/>
    <mergeCell ref="G4:G5"/>
    <mergeCell ref="H4:H5"/>
    <mergeCell ref="I4:I5"/>
    <mergeCell ref="J4:J5"/>
    <mergeCell ref="L4:L5"/>
    <mergeCell ref="M4:M5"/>
    <mergeCell ref="N4:N5"/>
    <mergeCell ref="O4:O5"/>
    <mergeCell ref="P4:P5"/>
    <mergeCell ref="Q4:Q5"/>
    <mergeCell ref="AC3:AD3"/>
    <mergeCell ref="A4:A5"/>
    <mergeCell ref="B4:B5"/>
    <mergeCell ref="C4:C5"/>
    <mergeCell ref="D4:D5"/>
    <mergeCell ref="E4:E5"/>
    <mergeCell ref="K4:K5"/>
    <mergeCell ref="AB4:AB5"/>
    <mergeCell ref="AC4:AC5"/>
    <mergeCell ref="AD4:AD5"/>
  </mergeCells>
  <pageMargins left="0.7" right="0.7" top="0.78740157499999996" bottom="0.78740157499999996" header="0.3" footer="0.3"/>
  <pageSetup paperSize="8"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9C3A7-F785-4981-99C6-099A0347C4F4}">
  <sheetPr>
    <pageSetUpPr fitToPage="1"/>
  </sheetPr>
  <dimension ref="A2:AH81"/>
  <sheetViews>
    <sheetView topLeftCell="C55" workbookViewId="0">
      <selection activeCell="L41" sqref="L41:M41"/>
    </sheetView>
  </sheetViews>
  <sheetFormatPr defaultColWidth="8.7109375" defaultRowHeight="15" x14ac:dyDescent="0.25"/>
  <cols>
    <col min="1" max="1" width="12.5703125" style="5" customWidth="1"/>
    <col min="2" max="2" width="12.85546875" style="7" customWidth="1"/>
    <col min="3" max="3" width="29.28515625" style="5" bestFit="1" customWidth="1"/>
    <col min="4" max="4" width="26.5703125" style="5" customWidth="1"/>
    <col min="5" max="5" width="6.7109375" style="7" customWidth="1"/>
    <col min="6" max="6" width="9.42578125" style="7" customWidth="1"/>
    <col min="7" max="7" width="8" style="7" customWidth="1"/>
    <col min="8" max="8" width="21.140625" style="5" customWidth="1"/>
    <col min="9" max="9" width="10" style="7" customWidth="1"/>
    <col min="10" max="10" width="7.28515625" style="5" customWidth="1"/>
    <col min="11" max="11" width="7.7109375" style="5" customWidth="1"/>
    <col min="12" max="12" width="15.42578125" style="5" customWidth="1"/>
    <col min="13" max="13" width="15.85546875" style="5" customWidth="1"/>
    <col min="14" max="17" width="15.42578125" style="5" customWidth="1"/>
    <col min="18" max="18" width="12.28515625" style="3" customWidth="1"/>
    <col min="19" max="20" width="17.7109375" style="4" hidden="1" customWidth="1"/>
    <col min="21" max="21" width="13.7109375" style="3" hidden="1" customWidth="1"/>
    <col min="22" max="22" width="4.7109375" style="5" hidden="1" customWidth="1"/>
    <col min="23" max="23" width="11.140625" style="5" customWidth="1"/>
    <col min="24" max="24" width="12.28515625" style="5" hidden="1" customWidth="1"/>
    <col min="25" max="25" width="10.5703125" style="5" hidden="1" customWidth="1"/>
    <col min="26" max="26" width="11.28515625" style="6" hidden="1" customWidth="1"/>
    <col min="27" max="27" width="19.42578125" style="5" customWidth="1"/>
    <col min="28" max="28" width="10.5703125" style="5" hidden="1" customWidth="1"/>
    <col min="29" max="29" width="7.85546875" style="5" hidden="1" customWidth="1"/>
    <col min="30" max="30" width="8.140625" style="5" hidden="1" customWidth="1"/>
    <col min="31" max="35" width="0" style="5" hidden="1" customWidth="1"/>
    <col min="36" max="16384" width="8.7109375" style="5"/>
  </cols>
  <sheetData>
    <row r="2" spans="1:34" ht="30.75" thickBot="1" x14ac:dyDescent="0.3">
      <c r="A2" s="76" t="s">
        <v>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</row>
    <row r="3" spans="1:34" ht="15.75" thickBot="1" x14ac:dyDescent="0.3">
      <c r="L3" s="77" t="s">
        <v>7</v>
      </c>
      <c r="M3" s="78"/>
      <c r="N3" s="77" t="s">
        <v>8</v>
      </c>
      <c r="O3" s="78"/>
      <c r="P3" s="79" t="s">
        <v>9</v>
      </c>
      <c r="Q3" s="80"/>
      <c r="AC3" s="61" t="s">
        <v>10</v>
      </c>
      <c r="AD3" s="61"/>
    </row>
    <row r="4" spans="1:34" ht="15.75" thickBot="1" x14ac:dyDescent="0.3">
      <c r="A4" s="62" t="s">
        <v>11</v>
      </c>
      <c r="B4" s="64" t="s">
        <v>12</v>
      </c>
      <c r="C4" s="66" t="s">
        <v>13</v>
      </c>
      <c r="D4" s="68" t="s">
        <v>14</v>
      </c>
      <c r="E4" s="70" t="s">
        <v>15</v>
      </c>
      <c r="F4" s="81" t="s">
        <v>16</v>
      </c>
      <c r="G4" s="81" t="s">
        <v>17</v>
      </c>
      <c r="H4" s="81" t="s">
        <v>18</v>
      </c>
      <c r="I4" s="81" t="s">
        <v>19</v>
      </c>
      <c r="J4" s="81" t="s">
        <v>20</v>
      </c>
      <c r="K4" s="72" t="s">
        <v>21</v>
      </c>
      <c r="L4" s="83" t="s">
        <v>22</v>
      </c>
      <c r="M4" s="85" t="s">
        <v>23</v>
      </c>
      <c r="N4" s="83" t="s">
        <v>24</v>
      </c>
      <c r="O4" s="85" t="s">
        <v>25</v>
      </c>
      <c r="P4" s="83" t="s">
        <v>26</v>
      </c>
      <c r="Q4" s="87" t="s">
        <v>27</v>
      </c>
      <c r="AA4" s="56"/>
      <c r="AB4" s="74" t="s">
        <v>28</v>
      </c>
      <c r="AC4" s="74" t="s">
        <v>29</v>
      </c>
      <c r="AD4" s="74" t="s">
        <v>30</v>
      </c>
    </row>
    <row r="5" spans="1:34" s="9" customFormat="1" ht="57.75" customHeight="1" thickBot="1" x14ac:dyDescent="0.3">
      <c r="A5" s="63"/>
      <c r="B5" s="65"/>
      <c r="C5" s="67"/>
      <c r="D5" s="69"/>
      <c r="E5" s="71"/>
      <c r="F5" s="82"/>
      <c r="G5" s="82"/>
      <c r="H5" s="82"/>
      <c r="I5" s="82"/>
      <c r="J5" s="82"/>
      <c r="K5" s="73"/>
      <c r="L5" s="84"/>
      <c r="M5" s="86"/>
      <c r="N5" s="84"/>
      <c r="O5" s="86"/>
      <c r="P5" s="84"/>
      <c r="Q5" s="88"/>
      <c r="R5" s="51" t="s">
        <v>31</v>
      </c>
      <c r="S5" s="8" t="s">
        <v>32</v>
      </c>
      <c r="T5" s="8" t="s">
        <v>33</v>
      </c>
      <c r="U5" s="8" t="s">
        <v>34</v>
      </c>
      <c r="W5" s="51" t="s">
        <v>35</v>
      </c>
      <c r="X5" s="8" t="s">
        <v>36</v>
      </c>
      <c r="Y5" s="8" t="s">
        <v>37</v>
      </c>
      <c r="Z5" s="10"/>
      <c r="AA5" s="57" t="s">
        <v>38</v>
      </c>
      <c r="AB5" s="75"/>
      <c r="AC5" s="74"/>
      <c r="AD5" s="74"/>
    </row>
    <row r="6" spans="1:34" s="22" customFormat="1" ht="15.75" thickTop="1" x14ac:dyDescent="0.25">
      <c r="A6" s="11">
        <v>135</v>
      </c>
      <c r="B6" s="12">
        <v>300</v>
      </c>
      <c r="C6" s="13" t="s">
        <v>118</v>
      </c>
      <c r="D6" s="14" t="s">
        <v>119</v>
      </c>
      <c r="E6" s="15">
        <v>208</v>
      </c>
      <c r="F6" s="16" t="s">
        <v>69</v>
      </c>
      <c r="G6" s="16">
        <v>170461</v>
      </c>
      <c r="H6" s="17" t="s">
        <v>70</v>
      </c>
      <c r="I6" s="16">
        <v>581071</v>
      </c>
      <c r="J6" s="17" t="s">
        <v>70</v>
      </c>
      <c r="K6" s="18">
        <v>-119</v>
      </c>
      <c r="L6" s="19">
        <v>49.854486799999997</v>
      </c>
      <c r="M6" s="18">
        <v>16.47523378</v>
      </c>
      <c r="N6" s="19">
        <v>49.855602349999998</v>
      </c>
      <c r="O6" s="18">
        <v>16.4754054</v>
      </c>
      <c r="P6" s="19">
        <v>49.853365109999999</v>
      </c>
      <c r="Q6" s="20">
        <v>16.475061239999999</v>
      </c>
      <c r="R6" s="53">
        <f t="shared" ref="R6:R11" si="0">IF(ISBLANK(N6),"",ACOS(COS(RADIANS(90-N6))*COS(RADIANS(90-P6))+SIN(RADIANS(90-N6)) *SIN(RADIANS(90-P6))*COS(RADIANS(O6-Q6)))*6371)</f>
        <v>0.24999029204793111</v>
      </c>
      <c r="S6" s="21">
        <f t="shared" ref="S6:S69" si="1">IF(ISBLANK(N7),"",ACOS(COS(RADIANS(90-N7))*COS(RADIANS(90-P6))+SIN(RADIANS(90-N7)) *SIN(RADIANS(90-P6))*COS(RADIANS(O7-Q6)))*6371)</f>
        <v>0</v>
      </c>
      <c r="T6" s="21">
        <f t="shared" ref="T6:T10" si="2">IF(ISERR(S6),0,S6)</f>
        <v>0</v>
      </c>
      <c r="U6" s="21">
        <f t="shared" ref="U6:U11" si="3">(IF(R6="","",T6))</f>
        <v>0</v>
      </c>
      <c r="W6" s="23">
        <f>SUM(R6:R13)</f>
        <v>1.9991519807123161</v>
      </c>
      <c r="X6" s="23">
        <f>SUM(U6:U12)</f>
        <v>0.25006190045569587</v>
      </c>
      <c r="Y6" s="23">
        <f t="shared" ref="Y6:Y11" si="4">+W6+X6</f>
        <v>2.249213881168012</v>
      </c>
      <c r="Z6" s="24" t="str">
        <f t="shared" ref="Z6:Z11" si="5">IF(+Y6&gt;4,"!!!!!!"," ")</f>
        <v xml:space="preserve"> </v>
      </c>
      <c r="AA6" s="25" t="s">
        <v>44</v>
      </c>
      <c r="AB6" s="22">
        <f t="shared" ref="AB6:AB11" si="6">IF(Y6=0,0,1)</f>
        <v>1</v>
      </c>
      <c r="AC6" s="22">
        <f t="shared" ref="AC6:AC11" si="7">IF(AA6="Správa Železnic",1*AB6,0)</f>
        <v>1</v>
      </c>
      <c r="AD6" s="22">
        <f t="shared" ref="AD6:AD11" si="8">IF(AA6="Podnikatelské subjekty",1*AB6,0)</f>
        <v>0</v>
      </c>
      <c r="AF6" s="22">
        <f t="shared" ref="AF6:AF11" si="9">IF(C6="Česká Třebová - Brno",1,0)</f>
        <v>1</v>
      </c>
      <c r="AG6" s="22">
        <f t="shared" ref="AG6:AG11" si="10">IF(AA6="Správa Železnic",1,0)</f>
        <v>1</v>
      </c>
      <c r="AH6" s="22">
        <f t="shared" ref="AH6:AH11" si="11">+AF6*AG6*AB6</f>
        <v>1</v>
      </c>
    </row>
    <row r="7" spans="1:34" s="22" customFormat="1" x14ac:dyDescent="0.25">
      <c r="A7" s="11">
        <v>135</v>
      </c>
      <c r="B7" s="12">
        <v>300</v>
      </c>
      <c r="C7" s="13" t="s">
        <v>118</v>
      </c>
      <c r="D7" s="14" t="s">
        <v>119</v>
      </c>
      <c r="E7" s="15">
        <v>209</v>
      </c>
      <c r="F7" s="16" t="s">
        <v>69</v>
      </c>
      <c r="G7" s="16">
        <v>170461</v>
      </c>
      <c r="H7" s="17" t="s">
        <v>70</v>
      </c>
      <c r="I7" s="16">
        <v>581071</v>
      </c>
      <c r="J7" s="17" t="s">
        <v>70</v>
      </c>
      <c r="K7" s="18">
        <v>-119.4</v>
      </c>
      <c r="L7" s="19">
        <v>49.852249630000003</v>
      </c>
      <c r="M7" s="18">
        <v>16.47488963</v>
      </c>
      <c r="N7" s="19">
        <v>49.853365109999999</v>
      </c>
      <c r="O7" s="18">
        <v>16.475061239999999</v>
      </c>
      <c r="P7" s="19">
        <v>49.85112788</v>
      </c>
      <c r="Q7" s="20">
        <v>16.474717080000001</v>
      </c>
      <c r="R7" s="53">
        <f t="shared" si="0"/>
        <v>0.24998928258188213</v>
      </c>
      <c r="S7" s="21">
        <f t="shared" si="1"/>
        <v>0</v>
      </c>
      <c r="T7" s="21">
        <f t="shared" si="2"/>
        <v>0</v>
      </c>
      <c r="U7" s="21">
        <f t="shared" si="3"/>
        <v>0</v>
      </c>
      <c r="Y7" s="23">
        <f t="shared" si="4"/>
        <v>0</v>
      </c>
      <c r="Z7" s="24" t="str">
        <f t="shared" si="5"/>
        <v xml:space="preserve"> </v>
      </c>
      <c r="AA7" s="25" t="s">
        <v>44</v>
      </c>
      <c r="AB7" s="22">
        <f t="shared" si="6"/>
        <v>0</v>
      </c>
      <c r="AC7" s="22">
        <f t="shared" si="7"/>
        <v>0</v>
      </c>
      <c r="AD7" s="22">
        <f t="shared" si="8"/>
        <v>0</v>
      </c>
      <c r="AF7" s="22">
        <f t="shared" si="9"/>
        <v>1</v>
      </c>
      <c r="AG7" s="22">
        <f t="shared" si="10"/>
        <v>1</v>
      </c>
      <c r="AH7" s="22">
        <f t="shared" si="11"/>
        <v>0</v>
      </c>
    </row>
    <row r="8" spans="1:34" s="22" customFormat="1" x14ac:dyDescent="0.25">
      <c r="A8" s="11">
        <v>135</v>
      </c>
      <c r="B8" s="12">
        <v>300</v>
      </c>
      <c r="C8" s="13" t="s">
        <v>118</v>
      </c>
      <c r="D8" s="14" t="s">
        <v>119</v>
      </c>
      <c r="E8" s="15">
        <v>210</v>
      </c>
      <c r="F8" s="16" t="s">
        <v>69</v>
      </c>
      <c r="G8" s="16">
        <v>170461</v>
      </c>
      <c r="H8" s="17" t="s">
        <v>70</v>
      </c>
      <c r="I8" s="16">
        <v>581071</v>
      </c>
      <c r="J8" s="17" t="s">
        <v>70</v>
      </c>
      <c r="K8" s="18">
        <v>-123.4</v>
      </c>
      <c r="L8" s="19">
        <v>49.85001244</v>
      </c>
      <c r="M8" s="18">
        <v>16.47454548</v>
      </c>
      <c r="N8" s="19">
        <v>49.85112788</v>
      </c>
      <c r="O8" s="18">
        <v>16.474717080000001</v>
      </c>
      <c r="P8" s="19">
        <v>49.848890660000002</v>
      </c>
      <c r="Q8" s="20">
        <v>16.47437292</v>
      </c>
      <c r="R8" s="53">
        <f t="shared" si="0"/>
        <v>0.24998830916667636</v>
      </c>
      <c r="S8" s="21">
        <f t="shared" si="1"/>
        <v>9.4935297966003418E-5</v>
      </c>
      <c r="T8" s="21">
        <f t="shared" si="2"/>
        <v>9.4935297966003418E-5</v>
      </c>
      <c r="U8" s="21">
        <f t="shared" si="3"/>
        <v>9.4935297966003418E-5</v>
      </c>
      <c r="Y8" s="23">
        <f t="shared" si="4"/>
        <v>0</v>
      </c>
      <c r="Z8" s="24" t="str">
        <f t="shared" si="5"/>
        <v xml:space="preserve"> </v>
      </c>
      <c r="AA8" s="25" t="s">
        <v>44</v>
      </c>
      <c r="AB8" s="22">
        <f t="shared" si="6"/>
        <v>0</v>
      </c>
      <c r="AC8" s="22">
        <f t="shared" si="7"/>
        <v>0</v>
      </c>
      <c r="AD8" s="22">
        <f t="shared" si="8"/>
        <v>0</v>
      </c>
      <c r="AF8" s="22">
        <f t="shared" si="9"/>
        <v>1</v>
      </c>
      <c r="AG8" s="22">
        <f t="shared" si="10"/>
        <v>1</v>
      </c>
      <c r="AH8" s="22">
        <f t="shared" si="11"/>
        <v>0</v>
      </c>
    </row>
    <row r="9" spans="1:34" s="22" customFormat="1" x14ac:dyDescent="0.25">
      <c r="A9" s="11">
        <v>135</v>
      </c>
      <c r="B9" s="12">
        <v>300</v>
      </c>
      <c r="C9" s="13" t="s">
        <v>118</v>
      </c>
      <c r="D9" s="14" t="s">
        <v>119</v>
      </c>
      <c r="E9" s="15">
        <v>211</v>
      </c>
      <c r="F9" s="16" t="s">
        <v>69</v>
      </c>
      <c r="G9" s="16">
        <v>111457</v>
      </c>
      <c r="H9" s="17" t="s">
        <v>120</v>
      </c>
      <c r="I9" s="16">
        <v>578487</v>
      </c>
      <c r="J9" s="17" t="s">
        <v>120</v>
      </c>
      <c r="K9" s="18">
        <v>-120.9</v>
      </c>
      <c r="L9" s="19">
        <v>49.847775239999997</v>
      </c>
      <c r="M9" s="18">
        <v>16.47420133</v>
      </c>
      <c r="N9" s="19">
        <v>49.848890660000002</v>
      </c>
      <c r="O9" s="18">
        <v>16.47437292</v>
      </c>
      <c r="P9" s="19">
        <v>49.846653459999999</v>
      </c>
      <c r="Q9" s="20">
        <v>16.474028759999999</v>
      </c>
      <c r="R9" s="53">
        <f t="shared" si="0"/>
        <v>0.24998621811025767</v>
      </c>
      <c r="S9" s="21">
        <f t="shared" si="1"/>
        <v>0</v>
      </c>
      <c r="T9" s="21">
        <f t="shared" si="2"/>
        <v>0</v>
      </c>
      <c r="U9" s="21">
        <f t="shared" si="3"/>
        <v>0</v>
      </c>
      <c r="Y9" s="23">
        <f t="shared" si="4"/>
        <v>0</v>
      </c>
      <c r="Z9" s="24" t="str">
        <f t="shared" si="5"/>
        <v xml:space="preserve"> </v>
      </c>
      <c r="AA9" s="25" t="s">
        <v>44</v>
      </c>
      <c r="AB9" s="22">
        <f t="shared" si="6"/>
        <v>0</v>
      </c>
      <c r="AC9" s="22">
        <f t="shared" si="7"/>
        <v>0</v>
      </c>
      <c r="AD9" s="22">
        <f t="shared" si="8"/>
        <v>0</v>
      </c>
      <c r="AF9" s="22">
        <f t="shared" si="9"/>
        <v>1</v>
      </c>
      <c r="AG9" s="22">
        <f t="shared" si="10"/>
        <v>1</v>
      </c>
      <c r="AH9" s="22">
        <f t="shared" si="11"/>
        <v>0</v>
      </c>
    </row>
    <row r="10" spans="1:34" s="22" customFormat="1" x14ac:dyDescent="0.25">
      <c r="A10" s="11">
        <v>135</v>
      </c>
      <c r="B10" s="12">
        <v>300</v>
      </c>
      <c r="C10" s="13" t="s">
        <v>118</v>
      </c>
      <c r="D10" s="14" t="s">
        <v>119</v>
      </c>
      <c r="E10" s="15">
        <v>212</v>
      </c>
      <c r="F10" s="16" t="s">
        <v>69</v>
      </c>
      <c r="G10" s="16">
        <v>111457</v>
      </c>
      <c r="H10" s="17" t="s">
        <v>120</v>
      </c>
      <c r="I10" s="16">
        <v>578487</v>
      </c>
      <c r="J10" s="17" t="s">
        <v>120</v>
      </c>
      <c r="K10" s="18">
        <v>-123.6</v>
      </c>
      <c r="L10" s="19">
        <v>49.845532630000001</v>
      </c>
      <c r="M10" s="18">
        <v>16.473899849999999</v>
      </c>
      <c r="N10" s="19">
        <v>49.846653459999999</v>
      </c>
      <c r="O10" s="18">
        <v>16.474028759999999</v>
      </c>
      <c r="P10" s="19">
        <v>49.844408600000001</v>
      </c>
      <c r="Q10" s="20">
        <v>16.473872879999998</v>
      </c>
      <c r="R10" s="53">
        <f t="shared" si="0"/>
        <v>0.24986717937470537</v>
      </c>
      <c r="S10" s="21">
        <f t="shared" si="1"/>
        <v>0</v>
      </c>
      <c r="T10" s="21">
        <f t="shared" si="2"/>
        <v>0</v>
      </c>
      <c r="U10" s="21">
        <f t="shared" si="3"/>
        <v>0</v>
      </c>
      <c r="Y10" s="23">
        <f t="shared" si="4"/>
        <v>0</v>
      </c>
      <c r="Z10" s="24" t="str">
        <f t="shared" si="5"/>
        <v xml:space="preserve"> </v>
      </c>
      <c r="AA10" s="25" t="s">
        <v>44</v>
      </c>
      <c r="AB10" s="22">
        <f t="shared" si="6"/>
        <v>0</v>
      </c>
      <c r="AC10" s="22">
        <f t="shared" si="7"/>
        <v>0</v>
      </c>
      <c r="AD10" s="22">
        <f t="shared" si="8"/>
        <v>0</v>
      </c>
      <c r="AF10" s="22">
        <f t="shared" si="9"/>
        <v>1</v>
      </c>
      <c r="AG10" s="22">
        <f t="shared" si="10"/>
        <v>1</v>
      </c>
      <c r="AH10" s="22">
        <f t="shared" si="11"/>
        <v>0</v>
      </c>
    </row>
    <row r="11" spans="1:34" s="22" customFormat="1" x14ac:dyDescent="0.25">
      <c r="A11" s="11">
        <v>135</v>
      </c>
      <c r="B11" s="12">
        <v>300</v>
      </c>
      <c r="C11" s="13" t="s">
        <v>118</v>
      </c>
      <c r="D11" s="14" t="s">
        <v>119</v>
      </c>
      <c r="E11" s="15">
        <v>213</v>
      </c>
      <c r="F11" s="16" t="s">
        <v>69</v>
      </c>
      <c r="G11" s="16">
        <v>111457</v>
      </c>
      <c r="H11" s="17" t="s">
        <v>120</v>
      </c>
      <c r="I11" s="16">
        <v>578487</v>
      </c>
      <c r="J11" s="17" t="s">
        <v>120</v>
      </c>
      <c r="K11" s="18">
        <v>-127</v>
      </c>
      <c r="L11" s="19">
        <v>49.843328049999997</v>
      </c>
      <c r="M11" s="18">
        <v>16.474096469999999</v>
      </c>
      <c r="N11" s="19">
        <v>49.844408600000001</v>
      </c>
      <c r="O11" s="18">
        <v>16.473872879999998</v>
      </c>
      <c r="P11" s="19">
        <v>49.842193250000001</v>
      </c>
      <c r="Q11" s="20">
        <v>16.474414320000001</v>
      </c>
      <c r="R11" s="53">
        <f t="shared" si="0"/>
        <v>0.24937654235015461</v>
      </c>
      <c r="S11" s="21">
        <f t="shared" si="1"/>
        <v>0</v>
      </c>
      <c r="T11" s="21">
        <f t="shared" ref="T11:T74" si="12">IF(ISERR(S11),0,S11)</f>
        <v>0</v>
      </c>
      <c r="U11" s="21">
        <f t="shared" si="3"/>
        <v>0</v>
      </c>
      <c r="Y11" s="23">
        <f t="shared" si="4"/>
        <v>0</v>
      </c>
      <c r="Z11" s="24" t="str">
        <f t="shared" si="5"/>
        <v xml:space="preserve"> </v>
      </c>
      <c r="AA11" s="25" t="s">
        <v>44</v>
      </c>
      <c r="AB11" s="22">
        <f t="shared" si="6"/>
        <v>0</v>
      </c>
      <c r="AC11" s="22">
        <f t="shared" si="7"/>
        <v>0</v>
      </c>
      <c r="AD11" s="22">
        <f t="shared" si="8"/>
        <v>0</v>
      </c>
      <c r="AF11" s="22">
        <f t="shared" si="9"/>
        <v>1</v>
      </c>
      <c r="AG11" s="22">
        <f t="shared" si="10"/>
        <v>1</v>
      </c>
      <c r="AH11" s="22">
        <f t="shared" si="11"/>
        <v>0</v>
      </c>
    </row>
    <row r="12" spans="1:34" s="22" customFormat="1" x14ac:dyDescent="0.25">
      <c r="A12" s="11">
        <v>135</v>
      </c>
      <c r="B12" s="12">
        <v>300</v>
      </c>
      <c r="C12" s="13" t="s">
        <v>118</v>
      </c>
      <c r="D12" s="14" t="s">
        <v>119</v>
      </c>
      <c r="E12" s="15">
        <v>214</v>
      </c>
      <c r="F12" s="16" t="s">
        <v>69</v>
      </c>
      <c r="G12" s="16">
        <v>111457</v>
      </c>
      <c r="H12" s="17" t="s">
        <v>120</v>
      </c>
      <c r="I12" s="16">
        <v>578487</v>
      </c>
      <c r="J12" s="17" t="s">
        <v>120</v>
      </c>
      <c r="K12" s="18">
        <v>-128.5</v>
      </c>
      <c r="L12" s="19">
        <v>49.841088730000003</v>
      </c>
      <c r="M12" s="18">
        <v>16.474744959999999</v>
      </c>
      <c r="N12" s="19">
        <v>49.842193250000001</v>
      </c>
      <c r="O12" s="18">
        <v>16.474414320000001</v>
      </c>
      <c r="P12" s="19">
        <v>49.839985910000003</v>
      </c>
      <c r="Q12" s="20">
        <v>16.475074920000001</v>
      </c>
      <c r="R12" s="53">
        <f t="shared" ref="R12:R75" si="13">IF(ISBLANK(N12),"",ACOS(COS(RADIANS(90-N12))*COS(RADIANS(90-P12))+SIN(RADIANS(90-N12)) *SIN(RADIANS(90-P12))*COS(RADIANS(O12-Q12)))*6371)</f>
        <v>0.24997475304806382</v>
      </c>
      <c r="S12" s="21">
        <f t="shared" si="1"/>
        <v>0.24996696515772987</v>
      </c>
      <c r="T12" s="21">
        <f t="shared" si="12"/>
        <v>0.24996696515772987</v>
      </c>
      <c r="U12" s="21">
        <f t="shared" ref="U12:U75" si="14">(IF(R12="","",T12))</f>
        <v>0.24996696515772987</v>
      </c>
      <c r="Y12" s="23">
        <f t="shared" ref="Y12:Y75" si="15">+W12+X12</f>
        <v>0</v>
      </c>
      <c r="Z12" s="24" t="str">
        <f t="shared" ref="Z12:Z75" si="16">IF(+Y12&gt;4,"!!!!!!"," ")</f>
        <v xml:space="preserve"> </v>
      </c>
      <c r="AA12" s="25" t="s">
        <v>44</v>
      </c>
      <c r="AB12" s="22">
        <f t="shared" ref="AB12:AB75" si="17">IF(Y12=0,0,1)</f>
        <v>0</v>
      </c>
      <c r="AC12" s="22">
        <f t="shared" ref="AC12:AC75" si="18">IF(AA12="Správa Železnic",1*AB12,0)</f>
        <v>0</v>
      </c>
      <c r="AD12" s="22">
        <f t="shared" ref="AD12:AD75" si="19">IF(AA12="Podnikatelské subjekty",1*AB12,0)</f>
        <v>0</v>
      </c>
      <c r="AF12" s="22">
        <f t="shared" ref="AF12:AF75" si="20">IF(C12="Česká Třebová - Brno",1,0)</f>
        <v>1</v>
      </c>
      <c r="AG12" s="22">
        <f t="shared" ref="AG12:AG75" si="21">IF(AA12="Správa Železnic",1,0)</f>
        <v>1</v>
      </c>
      <c r="AH12" s="22">
        <f t="shared" ref="AH12:AH75" si="22">+AF12*AG12*AB12</f>
        <v>0</v>
      </c>
    </row>
    <row r="13" spans="1:34" s="22" customFormat="1" x14ac:dyDescent="0.25">
      <c r="A13" s="11">
        <v>135</v>
      </c>
      <c r="B13" s="12">
        <v>300</v>
      </c>
      <c r="C13" s="13" t="s">
        <v>118</v>
      </c>
      <c r="D13" s="14" t="s">
        <v>119</v>
      </c>
      <c r="E13" s="15">
        <v>215</v>
      </c>
      <c r="F13" s="16" t="s">
        <v>69</v>
      </c>
      <c r="G13" s="16">
        <v>338702</v>
      </c>
      <c r="H13" s="17" t="s">
        <v>121</v>
      </c>
      <c r="I13" s="16">
        <v>578487</v>
      </c>
      <c r="J13" s="17" t="s">
        <v>120</v>
      </c>
      <c r="K13" s="18">
        <v>-128.80000000000001</v>
      </c>
      <c r="L13" s="19">
        <v>49.836673840000003</v>
      </c>
      <c r="M13" s="18">
        <v>16.476065429999998</v>
      </c>
      <c r="N13" s="19">
        <v>49.8377786</v>
      </c>
      <c r="O13" s="18">
        <v>16.475735159999999</v>
      </c>
      <c r="P13" s="19">
        <v>49.835571180000002</v>
      </c>
      <c r="Q13" s="20">
        <v>16.476395400000001</v>
      </c>
      <c r="R13" s="53">
        <f t="shared" si="13"/>
        <v>0.24997940403264507</v>
      </c>
      <c r="S13" s="21" t="str">
        <f t="shared" si="1"/>
        <v/>
      </c>
      <c r="T13" s="21" t="str">
        <f t="shared" si="12"/>
        <v/>
      </c>
      <c r="U13" s="21" t="str">
        <f t="shared" si="14"/>
        <v/>
      </c>
      <c r="Y13" s="23">
        <f t="shared" si="15"/>
        <v>0</v>
      </c>
      <c r="Z13" s="24" t="str">
        <f t="shared" si="16"/>
        <v xml:space="preserve"> </v>
      </c>
      <c r="AA13" s="25" t="s">
        <v>44</v>
      </c>
      <c r="AB13" s="22">
        <f t="shared" si="17"/>
        <v>0</v>
      </c>
      <c r="AC13" s="22">
        <f t="shared" si="18"/>
        <v>0</v>
      </c>
      <c r="AD13" s="22">
        <f t="shared" si="19"/>
        <v>0</v>
      </c>
      <c r="AF13" s="22">
        <f t="shared" si="20"/>
        <v>1</v>
      </c>
      <c r="AG13" s="22">
        <f t="shared" si="21"/>
        <v>1</v>
      </c>
      <c r="AH13" s="22">
        <f t="shared" si="22"/>
        <v>0</v>
      </c>
    </row>
    <row r="14" spans="1:34" s="22" customFormat="1" x14ac:dyDescent="0.25">
      <c r="A14" s="11"/>
      <c r="B14" s="12"/>
      <c r="C14" s="13"/>
      <c r="D14" s="14"/>
      <c r="E14" s="15"/>
      <c r="F14" s="16"/>
      <c r="G14" s="16"/>
      <c r="H14" s="17"/>
      <c r="I14" s="16"/>
      <c r="J14" s="17"/>
      <c r="K14" s="18"/>
      <c r="L14" s="19"/>
      <c r="M14" s="18"/>
      <c r="N14" s="19"/>
      <c r="O14" s="18"/>
      <c r="P14" s="19"/>
      <c r="Q14" s="20"/>
      <c r="R14" s="53" t="str">
        <f t="shared" si="13"/>
        <v/>
      </c>
      <c r="S14" s="21">
        <f t="shared" si="1"/>
        <v>5744.9936349351392</v>
      </c>
      <c r="T14" s="21">
        <f t="shared" si="12"/>
        <v>5744.9936349351392</v>
      </c>
      <c r="U14" s="21" t="str">
        <f t="shared" si="14"/>
        <v/>
      </c>
      <c r="Y14" s="23">
        <f t="shared" si="15"/>
        <v>0</v>
      </c>
      <c r="Z14" s="24" t="str">
        <f t="shared" si="16"/>
        <v xml:space="preserve"> </v>
      </c>
      <c r="AA14" s="25"/>
      <c r="AB14" s="22">
        <f t="shared" si="17"/>
        <v>0</v>
      </c>
      <c r="AC14" s="22">
        <f t="shared" si="18"/>
        <v>0</v>
      </c>
      <c r="AD14" s="22">
        <f t="shared" si="19"/>
        <v>0</v>
      </c>
      <c r="AF14" s="22">
        <f t="shared" si="20"/>
        <v>0</v>
      </c>
      <c r="AG14" s="22">
        <f t="shared" si="21"/>
        <v>0</v>
      </c>
      <c r="AH14" s="22">
        <f t="shared" si="22"/>
        <v>0</v>
      </c>
    </row>
    <row r="15" spans="1:34" s="22" customFormat="1" x14ac:dyDescent="0.25">
      <c r="A15" s="11">
        <v>136</v>
      </c>
      <c r="B15" s="12">
        <v>304</v>
      </c>
      <c r="C15" s="13" t="s">
        <v>118</v>
      </c>
      <c r="D15" s="14" t="s">
        <v>122</v>
      </c>
      <c r="E15" s="15">
        <v>216</v>
      </c>
      <c r="F15" s="16" t="s">
        <v>69</v>
      </c>
      <c r="G15" s="16">
        <v>47236</v>
      </c>
      <c r="H15" s="17" t="s">
        <v>122</v>
      </c>
      <c r="I15" s="16">
        <v>572691</v>
      </c>
      <c r="J15" s="17" t="s">
        <v>122</v>
      </c>
      <c r="K15" s="18">
        <v>-115.1</v>
      </c>
      <c r="L15" s="19">
        <v>49.695523700000003</v>
      </c>
      <c r="M15" s="18">
        <v>16.48540779</v>
      </c>
      <c r="N15" s="19">
        <v>49.696639099999999</v>
      </c>
      <c r="O15" s="18">
        <v>16.485227999999999</v>
      </c>
      <c r="P15" s="19">
        <v>49.694403350000002</v>
      </c>
      <c r="Q15" s="20">
        <v>16.485395400000002</v>
      </c>
      <c r="R15" s="53">
        <f t="shared" si="13"/>
        <v>0.24889547568851245</v>
      </c>
      <c r="S15" s="21">
        <f t="shared" si="1"/>
        <v>9.4935297966003418E-5</v>
      </c>
      <c r="T15" s="21">
        <f t="shared" si="12"/>
        <v>9.4935297966003418E-5</v>
      </c>
      <c r="U15" s="21">
        <f t="shared" si="14"/>
        <v>9.4935297966003418E-5</v>
      </c>
      <c r="W15" s="23">
        <f>SUM(R15:R20)</f>
        <v>1.4915894521763233</v>
      </c>
      <c r="X15" s="23">
        <f>SUM(U15:U19)</f>
        <v>1.8987059593200684E-4</v>
      </c>
      <c r="Y15" s="23">
        <f t="shared" si="15"/>
        <v>1.4917793227722553</v>
      </c>
      <c r="Z15" s="24" t="str">
        <f t="shared" si="16"/>
        <v xml:space="preserve"> </v>
      </c>
      <c r="AA15" s="25" t="s">
        <v>44</v>
      </c>
      <c r="AB15" s="22">
        <f t="shared" si="17"/>
        <v>1</v>
      </c>
      <c r="AC15" s="22">
        <f t="shared" si="18"/>
        <v>1</v>
      </c>
      <c r="AD15" s="22">
        <f t="shared" si="19"/>
        <v>0</v>
      </c>
      <c r="AF15" s="22">
        <f t="shared" si="20"/>
        <v>1</v>
      </c>
      <c r="AG15" s="22">
        <f t="shared" si="21"/>
        <v>1</v>
      </c>
      <c r="AH15" s="22">
        <f t="shared" si="22"/>
        <v>1</v>
      </c>
    </row>
    <row r="16" spans="1:34" s="22" customFormat="1" x14ac:dyDescent="0.25">
      <c r="A16" s="11">
        <v>136</v>
      </c>
      <c r="B16" s="12">
        <v>304</v>
      </c>
      <c r="C16" s="13" t="s">
        <v>118</v>
      </c>
      <c r="D16" s="14" t="s">
        <v>122</v>
      </c>
      <c r="E16" s="15">
        <v>217</v>
      </c>
      <c r="F16" s="16" t="s">
        <v>69</v>
      </c>
      <c r="G16" s="16">
        <v>47236</v>
      </c>
      <c r="H16" s="17" t="s">
        <v>122</v>
      </c>
      <c r="I16" s="16">
        <v>572691</v>
      </c>
      <c r="J16" s="17" t="s">
        <v>122</v>
      </c>
      <c r="K16" s="18">
        <v>-114.6</v>
      </c>
      <c r="L16" s="19">
        <v>49.693336709999997</v>
      </c>
      <c r="M16" s="18">
        <v>16.484884780000002</v>
      </c>
      <c r="N16" s="19">
        <v>49.694403350000002</v>
      </c>
      <c r="O16" s="18">
        <v>16.485395400000002</v>
      </c>
      <c r="P16" s="19">
        <v>49.692327259999999</v>
      </c>
      <c r="Q16" s="20">
        <v>16.48414476</v>
      </c>
      <c r="R16" s="53">
        <f t="shared" si="13"/>
        <v>0.24775890239311971</v>
      </c>
      <c r="S16" s="21">
        <f t="shared" si="1"/>
        <v>9.4935297966003418E-5</v>
      </c>
      <c r="T16" s="21">
        <f t="shared" si="12"/>
        <v>9.4935297966003418E-5</v>
      </c>
      <c r="U16" s="21">
        <f t="shared" si="14"/>
        <v>9.4935297966003418E-5</v>
      </c>
      <c r="Y16" s="23">
        <f t="shared" si="15"/>
        <v>0</v>
      </c>
      <c r="Z16" s="24" t="str">
        <f t="shared" si="16"/>
        <v xml:space="preserve"> </v>
      </c>
      <c r="AA16" s="25" t="s">
        <v>44</v>
      </c>
      <c r="AB16" s="22">
        <f t="shared" si="17"/>
        <v>0</v>
      </c>
      <c r="AC16" s="22">
        <f t="shared" si="18"/>
        <v>0</v>
      </c>
      <c r="AD16" s="22">
        <f t="shared" si="19"/>
        <v>0</v>
      </c>
      <c r="AF16" s="22">
        <f t="shared" si="20"/>
        <v>1</v>
      </c>
      <c r="AG16" s="22">
        <f t="shared" si="21"/>
        <v>1</v>
      </c>
      <c r="AH16" s="22">
        <f t="shared" si="22"/>
        <v>0</v>
      </c>
    </row>
    <row r="17" spans="1:34" s="22" customFormat="1" x14ac:dyDescent="0.25">
      <c r="A17" s="11">
        <v>136</v>
      </c>
      <c r="B17" s="12">
        <v>304</v>
      </c>
      <c r="C17" s="13" t="s">
        <v>118</v>
      </c>
      <c r="D17" s="14" t="s">
        <v>122</v>
      </c>
      <c r="E17" s="15">
        <v>218</v>
      </c>
      <c r="F17" s="16" t="s">
        <v>69</v>
      </c>
      <c r="G17" s="16">
        <v>47236</v>
      </c>
      <c r="H17" s="17" t="s">
        <v>122</v>
      </c>
      <c r="I17" s="16">
        <v>572691</v>
      </c>
      <c r="J17" s="17" t="s">
        <v>122</v>
      </c>
      <c r="K17" s="18">
        <v>-118.2</v>
      </c>
      <c r="L17" s="19">
        <v>49.691493549999997</v>
      </c>
      <c r="M17" s="18">
        <v>16.482990919999999</v>
      </c>
      <c r="N17" s="19">
        <v>49.692327259999999</v>
      </c>
      <c r="O17" s="18">
        <v>16.48414476</v>
      </c>
      <c r="P17" s="19">
        <v>49.690726300000001</v>
      </c>
      <c r="Q17" s="20">
        <v>16.481734920000001</v>
      </c>
      <c r="R17" s="53">
        <f t="shared" si="13"/>
        <v>0.24847378739969117</v>
      </c>
      <c r="S17" s="21">
        <f t="shared" si="1"/>
        <v>0</v>
      </c>
      <c r="T17" s="21">
        <f t="shared" si="12"/>
        <v>0</v>
      </c>
      <c r="U17" s="21">
        <f t="shared" si="14"/>
        <v>0</v>
      </c>
      <c r="Y17" s="23">
        <f t="shared" si="15"/>
        <v>0</v>
      </c>
      <c r="Z17" s="24" t="str">
        <f t="shared" si="16"/>
        <v xml:space="preserve"> </v>
      </c>
      <c r="AA17" s="25" t="s">
        <v>44</v>
      </c>
      <c r="AB17" s="22">
        <f t="shared" si="17"/>
        <v>0</v>
      </c>
      <c r="AC17" s="22">
        <f t="shared" si="18"/>
        <v>0</v>
      </c>
      <c r="AD17" s="22">
        <f t="shared" si="19"/>
        <v>0</v>
      </c>
      <c r="AF17" s="22">
        <f t="shared" si="20"/>
        <v>1</v>
      </c>
      <c r="AG17" s="22">
        <f t="shared" si="21"/>
        <v>1</v>
      </c>
      <c r="AH17" s="22">
        <f t="shared" si="22"/>
        <v>0</v>
      </c>
    </row>
    <row r="18" spans="1:34" s="22" customFormat="1" x14ac:dyDescent="0.25">
      <c r="A18" s="11">
        <v>136</v>
      </c>
      <c r="B18" s="12">
        <v>304</v>
      </c>
      <c r="C18" s="13" t="s">
        <v>118</v>
      </c>
      <c r="D18" s="14" t="s">
        <v>122</v>
      </c>
      <c r="E18" s="15">
        <v>219</v>
      </c>
      <c r="F18" s="16" t="s">
        <v>69</v>
      </c>
      <c r="G18" s="16">
        <v>47236</v>
      </c>
      <c r="H18" s="17" t="s">
        <v>122</v>
      </c>
      <c r="I18" s="16">
        <v>572691</v>
      </c>
      <c r="J18" s="17" t="s">
        <v>122</v>
      </c>
      <c r="K18" s="18">
        <v>-124.3</v>
      </c>
      <c r="L18" s="19">
        <v>49.68990187</v>
      </c>
      <c r="M18" s="18">
        <v>16.480570610000001</v>
      </c>
      <c r="N18" s="19">
        <v>49.690726300000001</v>
      </c>
      <c r="O18" s="18">
        <v>16.481734920000001</v>
      </c>
      <c r="P18" s="19">
        <v>49.688979600000003</v>
      </c>
      <c r="Q18" s="20">
        <v>16.479601559999999</v>
      </c>
      <c r="R18" s="53">
        <f t="shared" si="13"/>
        <v>0.24753552003168067</v>
      </c>
      <c r="S18" s="21">
        <f t="shared" si="1"/>
        <v>0</v>
      </c>
      <c r="T18" s="21">
        <f t="shared" si="12"/>
        <v>0</v>
      </c>
      <c r="U18" s="21">
        <f t="shared" si="14"/>
        <v>0</v>
      </c>
      <c r="Y18" s="23">
        <f t="shared" si="15"/>
        <v>0</v>
      </c>
      <c r="Z18" s="24" t="str">
        <f t="shared" si="16"/>
        <v xml:space="preserve"> </v>
      </c>
      <c r="AA18" s="25" t="s">
        <v>44</v>
      </c>
      <c r="AB18" s="22">
        <f t="shared" si="17"/>
        <v>0</v>
      </c>
      <c r="AC18" s="22">
        <f t="shared" si="18"/>
        <v>0</v>
      </c>
      <c r="AD18" s="22">
        <f t="shared" si="19"/>
        <v>0</v>
      </c>
      <c r="AF18" s="22">
        <f t="shared" si="20"/>
        <v>1</v>
      </c>
      <c r="AG18" s="22">
        <f t="shared" si="21"/>
        <v>1</v>
      </c>
      <c r="AH18" s="22">
        <f t="shared" si="22"/>
        <v>0</v>
      </c>
    </row>
    <row r="19" spans="1:34" s="22" customFormat="1" x14ac:dyDescent="0.25">
      <c r="A19" s="11">
        <v>136</v>
      </c>
      <c r="B19" s="12">
        <v>304</v>
      </c>
      <c r="C19" s="13" t="s">
        <v>118</v>
      </c>
      <c r="D19" s="14" t="s">
        <v>122</v>
      </c>
      <c r="E19" s="15">
        <v>220</v>
      </c>
      <c r="F19" s="16" t="s">
        <v>69</v>
      </c>
      <c r="G19" s="16">
        <v>47236</v>
      </c>
      <c r="H19" s="17" t="s">
        <v>122</v>
      </c>
      <c r="I19" s="16">
        <v>572691</v>
      </c>
      <c r="J19" s="17" t="s">
        <v>122</v>
      </c>
      <c r="K19" s="18">
        <v>-123.7</v>
      </c>
      <c r="L19" s="19">
        <v>49.687926670000003</v>
      </c>
      <c r="M19" s="18">
        <v>16.47899876</v>
      </c>
      <c r="N19" s="19">
        <v>49.688979600000003</v>
      </c>
      <c r="O19" s="18">
        <v>16.479601559999999</v>
      </c>
      <c r="P19" s="19">
        <v>49.686858790000002</v>
      </c>
      <c r="Q19" s="20">
        <v>16.478491680000001</v>
      </c>
      <c r="R19" s="53">
        <f t="shared" si="13"/>
        <v>0.24897268329980116</v>
      </c>
      <c r="S19" s="21">
        <f t="shared" si="1"/>
        <v>0</v>
      </c>
      <c r="T19" s="21">
        <f t="shared" si="12"/>
        <v>0</v>
      </c>
      <c r="U19" s="21">
        <f t="shared" si="14"/>
        <v>0</v>
      </c>
      <c r="Y19" s="23">
        <f t="shared" si="15"/>
        <v>0</v>
      </c>
      <c r="Z19" s="24" t="str">
        <f t="shared" si="16"/>
        <v xml:space="preserve"> </v>
      </c>
      <c r="AA19" s="25" t="s">
        <v>44</v>
      </c>
      <c r="AB19" s="22">
        <f t="shared" si="17"/>
        <v>0</v>
      </c>
      <c r="AC19" s="22">
        <f t="shared" si="18"/>
        <v>0</v>
      </c>
      <c r="AD19" s="22">
        <f t="shared" si="19"/>
        <v>0</v>
      </c>
      <c r="AF19" s="22">
        <f t="shared" si="20"/>
        <v>1</v>
      </c>
      <c r="AG19" s="22">
        <f t="shared" si="21"/>
        <v>1</v>
      </c>
      <c r="AH19" s="22">
        <f t="shared" si="22"/>
        <v>0</v>
      </c>
    </row>
    <row r="20" spans="1:34" s="22" customFormat="1" x14ac:dyDescent="0.25">
      <c r="A20" s="11">
        <v>136</v>
      </c>
      <c r="B20" s="12">
        <v>304</v>
      </c>
      <c r="C20" s="13" t="s">
        <v>118</v>
      </c>
      <c r="D20" s="14" t="s">
        <v>122</v>
      </c>
      <c r="E20" s="15">
        <v>221</v>
      </c>
      <c r="F20" s="16" t="s">
        <v>69</v>
      </c>
      <c r="G20" s="16">
        <v>47236</v>
      </c>
      <c r="H20" s="17" t="s">
        <v>122</v>
      </c>
      <c r="I20" s="16">
        <v>572691</v>
      </c>
      <c r="J20" s="17" t="s">
        <v>122</v>
      </c>
      <c r="K20" s="18">
        <v>-124.7</v>
      </c>
      <c r="L20" s="19">
        <v>49.685775280000001</v>
      </c>
      <c r="M20" s="18">
        <v>16.477998790000001</v>
      </c>
      <c r="N20" s="19">
        <v>49.686858790000002</v>
      </c>
      <c r="O20" s="18">
        <v>16.478491680000001</v>
      </c>
      <c r="P20" s="19">
        <v>49.684702369999997</v>
      </c>
      <c r="Q20" s="20">
        <v>16.477510680000002</v>
      </c>
      <c r="R20" s="53">
        <f t="shared" si="13"/>
        <v>0.24995308336351818</v>
      </c>
      <c r="S20" s="21" t="e">
        <f>IF(ISBLANK(#REF!),"",ACOS(COS(RADIANS(90-#REF!))*COS(RADIANS(90-P20))+SIN(RADIANS(90-#REF!)) *SIN(RADIANS(90-P20))*COS(RADIANS(#REF!-Q20)))*6371)</f>
        <v>#REF!</v>
      </c>
      <c r="T20" s="21">
        <f t="shared" si="12"/>
        <v>0</v>
      </c>
      <c r="U20" s="21">
        <f t="shared" si="14"/>
        <v>0</v>
      </c>
      <c r="Y20" s="23">
        <f t="shared" si="15"/>
        <v>0</v>
      </c>
      <c r="Z20" s="24" t="str">
        <f t="shared" si="16"/>
        <v xml:space="preserve"> </v>
      </c>
      <c r="AA20" s="25" t="s">
        <v>44</v>
      </c>
      <c r="AB20" s="22">
        <f t="shared" si="17"/>
        <v>0</v>
      </c>
      <c r="AC20" s="22">
        <f t="shared" si="18"/>
        <v>0</v>
      </c>
      <c r="AD20" s="22">
        <f t="shared" si="19"/>
        <v>0</v>
      </c>
      <c r="AF20" s="22">
        <f t="shared" si="20"/>
        <v>1</v>
      </c>
      <c r="AG20" s="22">
        <f t="shared" si="21"/>
        <v>1</v>
      </c>
      <c r="AH20" s="22">
        <f t="shared" si="22"/>
        <v>0</v>
      </c>
    </row>
    <row r="21" spans="1:34" s="22" customFormat="1" x14ac:dyDescent="0.25">
      <c r="A21" s="11"/>
      <c r="B21" s="12"/>
      <c r="C21" s="13"/>
      <c r="D21" s="14"/>
      <c r="E21" s="15"/>
      <c r="F21" s="16"/>
      <c r="G21" s="16"/>
      <c r="H21" s="17"/>
      <c r="I21" s="16"/>
      <c r="J21" s="17"/>
      <c r="K21" s="18"/>
      <c r="L21" s="19"/>
      <c r="M21" s="18"/>
      <c r="N21" s="19"/>
      <c r="O21" s="18"/>
      <c r="P21" s="19"/>
      <c r="Q21" s="20"/>
      <c r="R21" s="53" t="str">
        <f t="shared" si="13"/>
        <v/>
      </c>
      <c r="S21" s="21">
        <f t="shared" si="1"/>
        <v>5741.6101419980469</v>
      </c>
      <c r="T21" s="21">
        <f t="shared" si="12"/>
        <v>5741.6101419980469</v>
      </c>
      <c r="U21" s="21" t="str">
        <f t="shared" si="14"/>
        <v/>
      </c>
      <c r="Y21" s="23">
        <f t="shared" si="15"/>
        <v>0</v>
      </c>
      <c r="Z21" s="24" t="str">
        <f t="shared" si="16"/>
        <v xml:space="preserve"> </v>
      </c>
      <c r="AA21" s="25"/>
      <c r="AB21" s="22">
        <f t="shared" si="17"/>
        <v>0</v>
      </c>
      <c r="AC21" s="22">
        <f t="shared" si="18"/>
        <v>0</v>
      </c>
      <c r="AD21" s="22">
        <f t="shared" si="19"/>
        <v>0</v>
      </c>
      <c r="AF21" s="22">
        <f t="shared" si="20"/>
        <v>0</v>
      </c>
      <c r="AG21" s="22">
        <f t="shared" si="21"/>
        <v>0</v>
      </c>
      <c r="AH21" s="22">
        <f t="shared" si="22"/>
        <v>0</v>
      </c>
    </row>
    <row r="22" spans="1:34" s="22" customFormat="1" x14ac:dyDescent="0.25">
      <c r="A22" s="11">
        <v>138</v>
      </c>
      <c r="B22" s="12">
        <v>307</v>
      </c>
      <c r="C22" s="13" t="s">
        <v>118</v>
      </c>
      <c r="D22" s="14" t="s">
        <v>123</v>
      </c>
      <c r="E22" s="15">
        <v>231</v>
      </c>
      <c r="F22" s="16" t="s">
        <v>69</v>
      </c>
      <c r="G22" s="16">
        <v>850</v>
      </c>
      <c r="H22" s="17" t="s">
        <v>124</v>
      </c>
      <c r="I22" s="16">
        <v>572560</v>
      </c>
      <c r="J22" s="17" t="s">
        <v>124</v>
      </c>
      <c r="K22" s="18">
        <v>-128.9</v>
      </c>
      <c r="L22" s="19">
        <v>49.664138950000002</v>
      </c>
      <c r="M22" s="18">
        <v>16.480851000000001</v>
      </c>
      <c r="N22" s="19">
        <v>49.665220380000001</v>
      </c>
      <c r="O22" s="18">
        <v>16.48036656</v>
      </c>
      <c r="P22" s="19">
        <v>49.663061370000001</v>
      </c>
      <c r="Q22" s="20">
        <v>16.48133352</v>
      </c>
      <c r="R22" s="53">
        <f t="shared" si="13"/>
        <v>0.24995499440904001</v>
      </c>
      <c r="S22" s="21">
        <f t="shared" si="1"/>
        <v>0</v>
      </c>
      <c r="T22" s="21">
        <f t="shared" si="12"/>
        <v>0</v>
      </c>
      <c r="U22" s="21">
        <f t="shared" si="14"/>
        <v>0</v>
      </c>
      <c r="W22" s="23">
        <f>SUM(R22:R24)</f>
        <v>0.74902354581675068</v>
      </c>
      <c r="X22" s="23">
        <f>SUM(U22:U23)</f>
        <v>0.46272730285183306</v>
      </c>
      <c r="Y22" s="23">
        <f t="shared" si="15"/>
        <v>1.2117508486685837</v>
      </c>
      <c r="Z22" s="24" t="str">
        <f t="shared" si="16"/>
        <v xml:space="preserve"> </v>
      </c>
      <c r="AA22" s="25" t="s">
        <v>44</v>
      </c>
      <c r="AB22" s="22">
        <f t="shared" si="17"/>
        <v>1</v>
      </c>
      <c r="AC22" s="22">
        <f t="shared" si="18"/>
        <v>1</v>
      </c>
      <c r="AD22" s="22">
        <f t="shared" si="19"/>
        <v>0</v>
      </c>
      <c r="AF22" s="22">
        <f t="shared" si="20"/>
        <v>1</v>
      </c>
      <c r="AG22" s="22">
        <f t="shared" si="21"/>
        <v>1</v>
      </c>
      <c r="AH22" s="22">
        <f t="shared" si="22"/>
        <v>1</v>
      </c>
    </row>
    <row r="23" spans="1:34" s="22" customFormat="1" x14ac:dyDescent="0.25">
      <c r="A23" s="11">
        <v>138</v>
      </c>
      <c r="B23" s="12">
        <v>307</v>
      </c>
      <c r="C23" s="13" t="s">
        <v>118</v>
      </c>
      <c r="D23" s="14" t="s">
        <v>123</v>
      </c>
      <c r="E23" s="15">
        <v>232</v>
      </c>
      <c r="F23" s="16" t="s">
        <v>69</v>
      </c>
      <c r="G23" s="16">
        <v>850</v>
      </c>
      <c r="H23" s="17" t="s">
        <v>124</v>
      </c>
      <c r="I23" s="16">
        <v>572560</v>
      </c>
      <c r="J23" s="17" t="s">
        <v>124</v>
      </c>
      <c r="K23" s="18">
        <v>-120.9</v>
      </c>
      <c r="L23" s="19">
        <v>49.661977149999998</v>
      </c>
      <c r="M23" s="18">
        <v>16.481823599999998</v>
      </c>
      <c r="N23" s="19">
        <v>49.663061370000001</v>
      </c>
      <c r="O23" s="18">
        <v>16.48133352</v>
      </c>
      <c r="P23" s="19">
        <v>49.660911470000002</v>
      </c>
      <c r="Q23" s="20">
        <v>16.482343319999998</v>
      </c>
      <c r="R23" s="53">
        <f t="shared" si="13"/>
        <v>0.24986254433601585</v>
      </c>
      <c r="S23" s="21">
        <f t="shared" si="1"/>
        <v>0.46272730285183306</v>
      </c>
      <c r="T23" s="21">
        <f t="shared" si="12"/>
        <v>0.46272730285183306</v>
      </c>
      <c r="U23" s="21">
        <f t="shared" si="14"/>
        <v>0.46272730285183306</v>
      </c>
      <c r="Y23" s="23">
        <f t="shared" si="15"/>
        <v>0</v>
      </c>
      <c r="Z23" s="24" t="str">
        <f t="shared" si="16"/>
        <v xml:space="preserve"> </v>
      </c>
      <c r="AA23" s="25" t="s">
        <v>44</v>
      </c>
      <c r="AB23" s="22">
        <f t="shared" si="17"/>
        <v>0</v>
      </c>
      <c r="AC23" s="22">
        <f t="shared" si="18"/>
        <v>0</v>
      </c>
      <c r="AD23" s="22">
        <f t="shared" si="19"/>
        <v>0</v>
      </c>
      <c r="AF23" s="22">
        <f t="shared" si="20"/>
        <v>1</v>
      </c>
      <c r="AG23" s="22">
        <f t="shared" si="21"/>
        <v>1</v>
      </c>
      <c r="AH23" s="22">
        <f t="shared" si="22"/>
        <v>0</v>
      </c>
    </row>
    <row r="24" spans="1:34" s="22" customFormat="1" x14ac:dyDescent="0.25">
      <c r="A24" s="11">
        <v>138</v>
      </c>
      <c r="B24" s="12">
        <v>307</v>
      </c>
      <c r="C24" s="13" t="s">
        <v>118</v>
      </c>
      <c r="D24" s="14" t="s">
        <v>123</v>
      </c>
      <c r="E24" s="15">
        <v>233</v>
      </c>
      <c r="F24" s="16" t="s">
        <v>69</v>
      </c>
      <c r="G24" s="16">
        <v>14737</v>
      </c>
      <c r="H24" s="17" t="s">
        <v>125</v>
      </c>
      <c r="I24" s="16">
        <v>505145</v>
      </c>
      <c r="J24" s="17" t="s">
        <v>126</v>
      </c>
      <c r="K24" s="18">
        <v>-114.9</v>
      </c>
      <c r="L24" s="19">
        <v>49.659162999999999</v>
      </c>
      <c r="M24" s="18">
        <v>16.48957248</v>
      </c>
      <c r="N24" s="19">
        <v>49.658831620000001</v>
      </c>
      <c r="O24" s="18">
        <v>16.487911440000001</v>
      </c>
      <c r="P24" s="19">
        <v>49.659551129999997</v>
      </c>
      <c r="Q24" s="20">
        <v>16.491190320000001</v>
      </c>
      <c r="R24" s="53">
        <f t="shared" si="13"/>
        <v>0.24920600707169482</v>
      </c>
      <c r="S24" s="21" t="str">
        <f t="shared" si="1"/>
        <v/>
      </c>
      <c r="T24" s="21" t="str">
        <f t="shared" si="12"/>
        <v/>
      </c>
      <c r="U24" s="21" t="str">
        <f t="shared" si="14"/>
        <v/>
      </c>
      <c r="Y24" s="23">
        <f t="shared" si="15"/>
        <v>0</v>
      </c>
      <c r="Z24" s="24" t="str">
        <f t="shared" si="16"/>
        <v xml:space="preserve"> </v>
      </c>
      <c r="AA24" s="25" t="s">
        <v>44</v>
      </c>
      <c r="AB24" s="22">
        <f t="shared" si="17"/>
        <v>0</v>
      </c>
      <c r="AC24" s="22">
        <f t="shared" si="18"/>
        <v>0</v>
      </c>
      <c r="AD24" s="22">
        <f t="shared" si="19"/>
        <v>0</v>
      </c>
      <c r="AF24" s="22">
        <f t="shared" si="20"/>
        <v>1</v>
      </c>
      <c r="AG24" s="22">
        <f t="shared" si="21"/>
        <v>1</v>
      </c>
      <c r="AH24" s="22">
        <f t="shared" si="22"/>
        <v>0</v>
      </c>
    </row>
    <row r="25" spans="1:34" s="22" customFormat="1" x14ac:dyDescent="0.25">
      <c r="A25" s="11"/>
      <c r="B25" s="12"/>
      <c r="C25" s="13"/>
      <c r="D25" s="14"/>
      <c r="E25" s="15"/>
      <c r="F25" s="16"/>
      <c r="G25" s="16"/>
      <c r="H25" s="17"/>
      <c r="I25" s="16"/>
      <c r="J25" s="17"/>
      <c r="K25" s="18"/>
      <c r="L25" s="19"/>
      <c r="M25" s="18"/>
      <c r="N25" s="19"/>
      <c r="O25" s="18"/>
      <c r="P25" s="19"/>
      <c r="Q25" s="20"/>
      <c r="R25" s="53" t="str">
        <f t="shared" si="13"/>
        <v/>
      </c>
      <c r="S25" s="21">
        <f t="shared" si="1"/>
        <v>5737.4651764202617</v>
      </c>
      <c r="T25" s="21">
        <f t="shared" si="12"/>
        <v>5737.4651764202617</v>
      </c>
      <c r="U25" s="21" t="str">
        <f t="shared" si="14"/>
        <v/>
      </c>
      <c r="Y25" s="23">
        <f t="shared" si="15"/>
        <v>0</v>
      </c>
      <c r="Z25" s="24" t="str">
        <f t="shared" si="16"/>
        <v xml:space="preserve"> </v>
      </c>
      <c r="AA25" s="25"/>
      <c r="AB25" s="22">
        <f t="shared" si="17"/>
        <v>0</v>
      </c>
      <c r="AC25" s="22">
        <f t="shared" si="18"/>
        <v>0</v>
      </c>
      <c r="AD25" s="22">
        <f t="shared" si="19"/>
        <v>0</v>
      </c>
      <c r="AF25" s="22">
        <f t="shared" si="20"/>
        <v>0</v>
      </c>
      <c r="AG25" s="22">
        <f t="shared" si="21"/>
        <v>0</v>
      </c>
      <c r="AH25" s="22">
        <f t="shared" si="22"/>
        <v>0</v>
      </c>
    </row>
    <row r="26" spans="1:34" s="22" customFormat="1" x14ac:dyDescent="0.25">
      <c r="A26" s="11">
        <v>139</v>
      </c>
      <c r="B26" s="12">
        <v>309</v>
      </c>
      <c r="C26" s="13" t="s">
        <v>118</v>
      </c>
      <c r="D26" s="14" t="s">
        <v>127</v>
      </c>
      <c r="E26" s="15">
        <v>234</v>
      </c>
      <c r="F26" s="16" t="s">
        <v>69</v>
      </c>
      <c r="G26" s="16">
        <v>98779</v>
      </c>
      <c r="H26" s="17" t="s">
        <v>128</v>
      </c>
      <c r="I26" s="16">
        <v>577863</v>
      </c>
      <c r="J26" s="17" t="s">
        <v>129</v>
      </c>
      <c r="K26" s="18">
        <v>-115.6</v>
      </c>
      <c r="L26" s="19">
        <v>49.611158289999999</v>
      </c>
      <c r="M26" s="18">
        <v>16.531758079999999</v>
      </c>
      <c r="N26" s="19">
        <v>49.612279600000001</v>
      </c>
      <c r="O26" s="18">
        <v>16.53176448</v>
      </c>
      <c r="P26" s="19">
        <v>49.610040560000002</v>
      </c>
      <c r="Q26" s="20">
        <v>16.5315744</v>
      </c>
      <c r="R26" s="53">
        <f t="shared" si="13"/>
        <v>0.24934627244865881</v>
      </c>
      <c r="S26" s="21">
        <f t="shared" si="1"/>
        <v>0</v>
      </c>
      <c r="T26" s="21">
        <f t="shared" si="12"/>
        <v>0</v>
      </c>
      <c r="U26" s="21">
        <f t="shared" si="14"/>
        <v>0</v>
      </c>
      <c r="W26" s="23">
        <f>SUM(R26:R28)</f>
        <v>0.74783289687051502</v>
      </c>
      <c r="X26" s="22">
        <v>0</v>
      </c>
      <c r="Y26" s="23">
        <f t="shared" si="15"/>
        <v>0.74783289687051502</v>
      </c>
      <c r="Z26" s="24" t="str">
        <f t="shared" si="16"/>
        <v xml:space="preserve"> </v>
      </c>
      <c r="AA26" s="25" t="s">
        <v>44</v>
      </c>
      <c r="AB26" s="22">
        <f t="shared" si="17"/>
        <v>1</v>
      </c>
      <c r="AC26" s="22">
        <f t="shared" si="18"/>
        <v>1</v>
      </c>
      <c r="AD26" s="22">
        <f t="shared" si="19"/>
        <v>0</v>
      </c>
      <c r="AF26" s="22">
        <f t="shared" si="20"/>
        <v>1</v>
      </c>
      <c r="AG26" s="22">
        <f t="shared" si="21"/>
        <v>1</v>
      </c>
      <c r="AH26" s="22">
        <f t="shared" si="22"/>
        <v>1</v>
      </c>
    </row>
    <row r="27" spans="1:34" s="22" customFormat="1" x14ac:dyDescent="0.25">
      <c r="A27" s="11">
        <v>139</v>
      </c>
      <c r="B27" s="12">
        <v>309</v>
      </c>
      <c r="C27" s="13" t="s">
        <v>118</v>
      </c>
      <c r="D27" s="14" t="s">
        <v>127</v>
      </c>
      <c r="E27" s="15">
        <v>235</v>
      </c>
      <c r="F27" s="16" t="s">
        <v>69</v>
      </c>
      <c r="G27" s="16">
        <v>53899</v>
      </c>
      <c r="H27" s="17" t="s">
        <v>130</v>
      </c>
      <c r="I27" s="16">
        <v>578126</v>
      </c>
      <c r="J27" s="17" t="s">
        <v>131</v>
      </c>
      <c r="K27" s="18">
        <v>-121.5</v>
      </c>
      <c r="L27" s="19">
        <v>49.608930229999999</v>
      </c>
      <c r="M27" s="18">
        <v>16.53126181</v>
      </c>
      <c r="N27" s="19">
        <v>49.610040560000002</v>
      </c>
      <c r="O27" s="18">
        <v>16.5315744</v>
      </c>
      <c r="P27" s="19">
        <v>49.607828949999998</v>
      </c>
      <c r="Q27" s="20">
        <v>16.530951600000002</v>
      </c>
      <c r="R27" s="53">
        <f t="shared" si="13"/>
        <v>0.24998071999310567</v>
      </c>
      <c r="S27" s="21">
        <f t="shared" si="1"/>
        <v>0</v>
      </c>
      <c r="T27" s="21">
        <f t="shared" si="12"/>
        <v>0</v>
      </c>
      <c r="U27" s="21">
        <f t="shared" si="14"/>
        <v>0</v>
      </c>
      <c r="Y27" s="23">
        <f t="shared" si="15"/>
        <v>0</v>
      </c>
      <c r="Z27" s="24" t="str">
        <f t="shared" si="16"/>
        <v xml:space="preserve"> </v>
      </c>
      <c r="AA27" s="25" t="s">
        <v>44</v>
      </c>
      <c r="AB27" s="22">
        <f t="shared" si="17"/>
        <v>0</v>
      </c>
      <c r="AC27" s="22">
        <f t="shared" si="18"/>
        <v>0</v>
      </c>
      <c r="AD27" s="22">
        <f t="shared" si="19"/>
        <v>0</v>
      </c>
      <c r="AF27" s="22">
        <f t="shared" si="20"/>
        <v>1</v>
      </c>
      <c r="AG27" s="22">
        <f t="shared" si="21"/>
        <v>1</v>
      </c>
      <c r="AH27" s="22">
        <f t="shared" si="22"/>
        <v>0</v>
      </c>
    </row>
    <row r="28" spans="1:34" s="22" customFormat="1" x14ac:dyDescent="0.25">
      <c r="A28" s="11">
        <v>139</v>
      </c>
      <c r="B28" s="12">
        <v>309</v>
      </c>
      <c r="C28" s="13" t="s">
        <v>118</v>
      </c>
      <c r="D28" s="14" t="s">
        <v>127</v>
      </c>
      <c r="E28" s="15">
        <v>236</v>
      </c>
      <c r="F28" s="16" t="s">
        <v>69</v>
      </c>
      <c r="G28" s="16">
        <v>142263</v>
      </c>
      <c r="H28" s="17" t="s">
        <v>132</v>
      </c>
      <c r="I28" s="16">
        <v>578681</v>
      </c>
      <c r="J28" s="17" t="s">
        <v>132</v>
      </c>
      <c r="K28" s="18">
        <v>-122.9</v>
      </c>
      <c r="L28" s="19">
        <v>49.606717760000002</v>
      </c>
      <c r="M28" s="18">
        <v>16.530749549999999</v>
      </c>
      <c r="N28" s="19">
        <v>49.607828949999998</v>
      </c>
      <c r="O28" s="18">
        <v>16.530951600000002</v>
      </c>
      <c r="P28" s="19">
        <v>49.605596820000002</v>
      </c>
      <c r="Q28" s="20">
        <v>16.530780960000001</v>
      </c>
      <c r="R28" s="53">
        <f t="shared" si="13"/>
        <v>0.24850590442875053</v>
      </c>
      <c r="S28" s="21" t="e">
        <f>IF(ISBLANK(#REF!),"",ACOS(COS(RADIANS(90-#REF!))*COS(RADIANS(90-P28))+SIN(RADIANS(90-#REF!)) *SIN(RADIANS(90-P28))*COS(RADIANS(#REF!-Q28)))*6371)</f>
        <v>#REF!</v>
      </c>
      <c r="T28" s="21">
        <f t="shared" si="12"/>
        <v>0</v>
      </c>
      <c r="U28" s="21">
        <f t="shared" si="14"/>
        <v>0</v>
      </c>
      <c r="Y28" s="23">
        <f t="shared" si="15"/>
        <v>0</v>
      </c>
      <c r="Z28" s="24" t="str">
        <f t="shared" si="16"/>
        <v xml:space="preserve"> </v>
      </c>
      <c r="AA28" s="25" t="s">
        <v>44</v>
      </c>
      <c r="AB28" s="22">
        <f t="shared" si="17"/>
        <v>0</v>
      </c>
      <c r="AC28" s="22">
        <f t="shared" si="18"/>
        <v>0</v>
      </c>
      <c r="AD28" s="22">
        <f t="shared" si="19"/>
        <v>0</v>
      </c>
      <c r="AF28" s="22">
        <f t="shared" si="20"/>
        <v>1</v>
      </c>
      <c r="AG28" s="22">
        <f t="shared" si="21"/>
        <v>1</v>
      </c>
      <c r="AH28" s="22">
        <f t="shared" si="22"/>
        <v>0</v>
      </c>
    </row>
    <row r="29" spans="1:34" s="22" customFormat="1" x14ac:dyDescent="0.25">
      <c r="A29" s="11"/>
      <c r="B29" s="12"/>
      <c r="C29" s="13"/>
      <c r="D29" s="14"/>
      <c r="E29" s="15"/>
      <c r="F29" s="16"/>
      <c r="G29" s="16"/>
      <c r="H29" s="17"/>
      <c r="I29" s="16"/>
      <c r="J29" s="17"/>
      <c r="K29" s="18"/>
      <c r="L29" s="19"/>
      <c r="M29" s="18"/>
      <c r="N29" s="19"/>
      <c r="O29" s="18"/>
      <c r="P29" s="19"/>
      <c r="Q29" s="20"/>
      <c r="R29" s="53" t="str">
        <f t="shared" si="13"/>
        <v/>
      </c>
      <c r="S29" s="21">
        <f t="shared" si="1"/>
        <v>5732.5405090057575</v>
      </c>
      <c r="T29" s="21">
        <f t="shared" si="12"/>
        <v>5732.5405090057575</v>
      </c>
      <c r="U29" s="21" t="str">
        <f t="shared" si="14"/>
        <v/>
      </c>
      <c r="Y29" s="23">
        <f t="shared" si="15"/>
        <v>0</v>
      </c>
      <c r="Z29" s="24" t="str">
        <f t="shared" si="16"/>
        <v xml:space="preserve"> </v>
      </c>
      <c r="AA29" s="25"/>
      <c r="AB29" s="22">
        <f t="shared" si="17"/>
        <v>0</v>
      </c>
      <c r="AC29" s="22">
        <f t="shared" si="18"/>
        <v>0</v>
      </c>
      <c r="AD29" s="22">
        <f t="shared" si="19"/>
        <v>0</v>
      </c>
      <c r="AF29" s="22">
        <f t="shared" si="20"/>
        <v>0</v>
      </c>
      <c r="AG29" s="22">
        <f t="shared" si="21"/>
        <v>0</v>
      </c>
      <c r="AH29" s="22">
        <f t="shared" si="22"/>
        <v>0</v>
      </c>
    </row>
    <row r="30" spans="1:34" s="22" customFormat="1" x14ac:dyDescent="0.25">
      <c r="A30" s="11">
        <v>141</v>
      </c>
      <c r="B30" s="12">
        <v>313</v>
      </c>
      <c r="C30" s="13" t="s">
        <v>118</v>
      </c>
      <c r="D30" s="14" t="s">
        <v>133</v>
      </c>
      <c r="E30" s="15">
        <v>243</v>
      </c>
      <c r="F30" s="16" t="s">
        <v>69</v>
      </c>
      <c r="G30" s="16">
        <v>313084</v>
      </c>
      <c r="H30" s="17" t="s">
        <v>134</v>
      </c>
      <c r="I30" s="16">
        <v>581917</v>
      </c>
      <c r="J30" s="17" t="s">
        <v>133</v>
      </c>
      <c r="K30" s="18">
        <v>-114.8</v>
      </c>
      <c r="L30" s="19">
        <v>49.553772160000001</v>
      </c>
      <c r="M30" s="18">
        <v>16.571524279999998</v>
      </c>
      <c r="N30" s="19">
        <v>49.55473842</v>
      </c>
      <c r="O30" s="18">
        <v>16.571270160000001</v>
      </c>
      <c r="P30" s="19">
        <v>49.552519269999998</v>
      </c>
      <c r="Q30" s="20">
        <v>16.571859480000001</v>
      </c>
      <c r="R30" s="53">
        <f t="shared" si="13"/>
        <v>0.25039331966828637</v>
      </c>
      <c r="S30" s="21">
        <f t="shared" si="1"/>
        <v>0</v>
      </c>
      <c r="T30" s="21">
        <f t="shared" si="12"/>
        <v>0</v>
      </c>
      <c r="U30" s="21">
        <f t="shared" si="14"/>
        <v>0</v>
      </c>
      <c r="W30" s="23">
        <f>SUM(R30:R31)</f>
        <v>0.49880721431565989</v>
      </c>
      <c r="X30" s="22">
        <v>0</v>
      </c>
      <c r="Y30" s="23">
        <f t="shared" si="15"/>
        <v>0.49880721431565989</v>
      </c>
      <c r="Z30" s="24" t="str">
        <f t="shared" si="16"/>
        <v xml:space="preserve"> </v>
      </c>
      <c r="AA30" s="25" t="s">
        <v>44</v>
      </c>
      <c r="AB30" s="22">
        <f t="shared" si="17"/>
        <v>1</v>
      </c>
      <c r="AC30" s="22">
        <f t="shared" si="18"/>
        <v>1</v>
      </c>
      <c r="AD30" s="22">
        <f t="shared" si="19"/>
        <v>0</v>
      </c>
      <c r="AF30" s="22">
        <f t="shared" si="20"/>
        <v>1</v>
      </c>
      <c r="AG30" s="22">
        <f t="shared" si="21"/>
        <v>1</v>
      </c>
      <c r="AH30" s="22">
        <f t="shared" si="22"/>
        <v>1</v>
      </c>
    </row>
    <row r="31" spans="1:34" s="22" customFormat="1" x14ac:dyDescent="0.25">
      <c r="A31" s="11">
        <v>141</v>
      </c>
      <c r="B31" s="12">
        <v>313</v>
      </c>
      <c r="C31" s="13" t="s">
        <v>118</v>
      </c>
      <c r="D31" s="14" t="s">
        <v>133</v>
      </c>
      <c r="E31" s="15">
        <v>244</v>
      </c>
      <c r="F31" s="16" t="s">
        <v>69</v>
      </c>
      <c r="G31" s="16">
        <v>313084</v>
      </c>
      <c r="H31" s="17" t="s">
        <v>134</v>
      </c>
      <c r="I31" s="16">
        <v>581917</v>
      </c>
      <c r="J31" s="17" t="s">
        <v>133</v>
      </c>
      <c r="K31" s="18">
        <v>-115.1</v>
      </c>
      <c r="L31" s="19">
        <v>49.551412929999998</v>
      </c>
      <c r="M31" s="18">
        <v>16.572087400000001</v>
      </c>
      <c r="N31" s="19">
        <v>49.552519269999998</v>
      </c>
      <c r="O31" s="18">
        <v>16.571859480000001</v>
      </c>
      <c r="P31" s="19">
        <v>49.550292200000001</v>
      </c>
      <c r="Q31" s="20">
        <v>16.572131280000001</v>
      </c>
      <c r="R31" s="53">
        <f t="shared" si="13"/>
        <v>0.24841389464737351</v>
      </c>
      <c r="S31" s="21" t="e">
        <f>IF(ISBLANK(#REF!),"",ACOS(COS(RADIANS(90-#REF!))*COS(RADIANS(90-P31))+SIN(RADIANS(90-#REF!)) *SIN(RADIANS(90-P31))*COS(RADIANS(#REF!-Q31)))*6371)</f>
        <v>#REF!</v>
      </c>
      <c r="T31" s="21">
        <f t="shared" si="12"/>
        <v>0</v>
      </c>
      <c r="U31" s="21">
        <f t="shared" si="14"/>
        <v>0</v>
      </c>
      <c r="Y31" s="23">
        <f t="shared" si="15"/>
        <v>0</v>
      </c>
      <c r="Z31" s="24" t="str">
        <f t="shared" si="16"/>
        <v xml:space="preserve"> </v>
      </c>
      <c r="AA31" s="25" t="s">
        <v>44</v>
      </c>
      <c r="AB31" s="22">
        <f t="shared" si="17"/>
        <v>0</v>
      </c>
      <c r="AC31" s="22">
        <f t="shared" si="18"/>
        <v>0</v>
      </c>
      <c r="AD31" s="22">
        <f t="shared" si="19"/>
        <v>0</v>
      </c>
      <c r="AF31" s="22">
        <f t="shared" si="20"/>
        <v>1</v>
      </c>
      <c r="AG31" s="22">
        <f t="shared" si="21"/>
        <v>1</v>
      </c>
      <c r="AH31" s="22">
        <f t="shared" si="22"/>
        <v>0</v>
      </c>
    </row>
    <row r="32" spans="1:34" s="22" customFormat="1" x14ac:dyDescent="0.25">
      <c r="A32" s="11"/>
      <c r="B32" s="12"/>
      <c r="C32" s="13"/>
      <c r="D32" s="14"/>
      <c r="E32" s="15"/>
      <c r="F32" s="16"/>
      <c r="G32" s="16"/>
      <c r="H32" s="17"/>
      <c r="I32" s="16"/>
      <c r="J32" s="17"/>
      <c r="K32" s="18"/>
      <c r="L32" s="19"/>
      <c r="M32" s="18"/>
      <c r="N32" s="19"/>
      <c r="O32" s="18"/>
      <c r="P32" s="19"/>
      <c r="Q32" s="20"/>
      <c r="R32" s="53" t="str">
        <f t="shared" si="13"/>
        <v/>
      </c>
      <c r="S32" s="21">
        <f t="shared" si="1"/>
        <v>5725.5883847298574</v>
      </c>
      <c r="T32" s="21">
        <f t="shared" si="12"/>
        <v>5725.5883847298574</v>
      </c>
      <c r="U32" s="21" t="str">
        <f t="shared" si="14"/>
        <v/>
      </c>
      <c r="Y32" s="23">
        <f t="shared" si="15"/>
        <v>0</v>
      </c>
      <c r="Z32" s="24" t="str">
        <f t="shared" si="16"/>
        <v xml:space="preserve"> </v>
      </c>
      <c r="AA32" s="25"/>
      <c r="AB32" s="22">
        <f t="shared" si="17"/>
        <v>0</v>
      </c>
      <c r="AC32" s="22">
        <f t="shared" si="18"/>
        <v>0</v>
      </c>
      <c r="AD32" s="22">
        <f t="shared" si="19"/>
        <v>0</v>
      </c>
      <c r="AF32" s="22">
        <f t="shared" si="20"/>
        <v>0</v>
      </c>
      <c r="AG32" s="22">
        <f t="shared" si="21"/>
        <v>0</v>
      </c>
      <c r="AH32" s="22">
        <f t="shared" si="22"/>
        <v>0</v>
      </c>
    </row>
    <row r="33" spans="1:34" s="22" customFormat="1" x14ac:dyDescent="0.25">
      <c r="A33" s="11">
        <v>143</v>
      </c>
      <c r="B33" s="12">
        <v>315</v>
      </c>
      <c r="C33" s="13" t="s">
        <v>118</v>
      </c>
      <c r="D33" s="14" t="s">
        <v>135</v>
      </c>
      <c r="E33" s="15">
        <v>254</v>
      </c>
      <c r="F33" s="16" t="s">
        <v>69</v>
      </c>
      <c r="G33" s="16">
        <v>81141</v>
      </c>
      <c r="H33" s="17" t="s">
        <v>136</v>
      </c>
      <c r="I33" s="16">
        <v>581925</v>
      </c>
      <c r="J33" s="17" t="s">
        <v>136</v>
      </c>
      <c r="K33" s="18">
        <v>-116.1</v>
      </c>
      <c r="L33" s="19">
        <v>49.475758919999997</v>
      </c>
      <c r="M33" s="18">
        <v>16.61572263</v>
      </c>
      <c r="N33" s="19">
        <v>49.476548610000002</v>
      </c>
      <c r="O33" s="18">
        <v>16.614676800000002</v>
      </c>
      <c r="P33" s="19">
        <v>49.474845569999999</v>
      </c>
      <c r="Q33" s="20">
        <v>16.616939760000001</v>
      </c>
      <c r="R33" s="53">
        <f t="shared" si="13"/>
        <v>0.25018698780947246</v>
      </c>
      <c r="S33" s="21">
        <f t="shared" si="1"/>
        <v>0</v>
      </c>
      <c r="T33" s="21">
        <f t="shared" si="12"/>
        <v>0</v>
      </c>
      <c r="U33" s="21">
        <f t="shared" si="14"/>
        <v>0</v>
      </c>
      <c r="W33" s="23">
        <f>SUM(R33:R34)</f>
        <v>0.49748088392422729</v>
      </c>
      <c r="X33" s="22">
        <v>0</v>
      </c>
      <c r="Y33" s="23">
        <f t="shared" si="15"/>
        <v>0.49748088392422729</v>
      </c>
      <c r="Z33" s="24" t="str">
        <f t="shared" si="16"/>
        <v xml:space="preserve"> </v>
      </c>
      <c r="AA33" s="25" t="s">
        <v>44</v>
      </c>
      <c r="AB33" s="22">
        <f t="shared" si="17"/>
        <v>1</v>
      </c>
      <c r="AC33" s="22">
        <f t="shared" si="18"/>
        <v>1</v>
      </c>
      <c r="AD33" s="22">
        <f t="shared" si="19"/>
        <v>0</v>
      </c>
      <c r="AF33" s="22">
        <f t="shared" si="20"/>
        <v>1</v>
      </c>
      <c r="AG33" s="22">
        <f t="shared" si="21"/>
        <v>1</v>
      </c>
      <c r="AH33" s="22">
        <f t="shared" si="22"/>
        <v>1</v>
      </c>
    </row>
    <row r="34" spans="1:34" s="22" customFormat="1" x14ac:dyDescent="0.25">
      <c r="A34" s="11">
        <v>143</v>
      </c>
      <c r="B34" s="12">
        <v>315</v>
      </c>
      <c r="C34" s="13" t="s">
        <v>118</v>
      </c>
      <c r="D34" s="14" t="s">
        <v>135</v>
      </c>
      <c r="E34" s="15">
        <v>255</v>
      </c>
      <c r="F34" s="16" t="s">
        <v>69</v>
      </c>
      <c r="G34" s="16">
        <v>81141</v>
      </c>
      <c r="H34" s="17" t="s">
        <v>136</v>
      </c>
      <c r="I34" s="16">
        <v>581925</v>
      </c>
      <c r="J34" s="17" t="s">
        <v>136</v>
      </c>
      <c r="K34" s="18">
        <v>-117.4</v>
      </c>
      <c r="L34" s="19">
        <v>49.473946329999997</v>
      </c>
      <c r="M34" s="18">
        <v>16.618010259999998</v>
      </c>
      <c r="N34" s="19">
        <v>49.474845569999999</v>
      </c>
      <c r="O34" s="18">
        <v>16.616939760000001</v>
      </c>
      <c r="P34" s="19">
        <v>49.472996270000003</v>
      </c>
      <c r="Q34" s="20">
        <v>16.61884092</v>
      </c>
      <c r="R34" s="53">
        <f t="shared" si="13"/>
        <v>0.24729389611475483</v>
      </c>
      <c r="S34" s="21" t="str">
        <f t="shared" si="1"/>
        <v/>
      </c>
      <c r="T34" s="21" t="str">
        <f t="shared" si="12"/>
        <v/>
      </c>
      <c r="U34" s="21" t="str">
        <f t="shared" si="14"/>
        <v/>
      </c>
      <c r="Y34" s="23">
        <f t="shared" si="15"/>
        <v>0</v>
      </c>
      <c r="Z34" s="24" t="str">
        <f t="shared" si="16"/>
        <v xml:space="preserve"> </v>
      </c>
      <c r="AA34" s="25" t="s">
        <v>44</v>
      </c>
      <c r="AB34" s="22">
        <f t="shared" si="17"/>
        <v>0</v>
      </c>
      <c r="AC34" s="22">
        <f t="shared" si="18"/>
        <v>0</v>
      </c>
      <c r="AD34" s="22">
        <f t="shared" si="19"/>
        <v>0</v>
      </c>
      <c r="AF34" s="22">
        <f t="shared" si="20"/>
        <v>1</v>
      </c>
      <c r="AG34" s="22">
        <f t="shared" si="21"/>
        <v>1</v>
      </c>
      <c r="AH34" s="22">
        <f t="shared" si="22"/>
        <v>0</v>
      </c>
    </row>
    <row r="35" spans="1:34" s="22" customFormat="1" x14ac:dyDescent="0.25">
      <c r="A35" s="11"/>
      <c r="B35" s="12"/>
      <c r="C35" s="13"/>
      <c r="D35" s="14"/>
      <c r="E35" s="15"/>
      <c r="F35" s="16"/>
      <c r="G35" s="16"/>
      <c r="H35" s="17"/>
      <c r="I35" s="16"/>
      <c r="J35" s="17"/>
      <c r="K35" s="18"/>
      <c r="L35" s="19"/>
      <c r="M35" s="18"/>
      <c r="N35" s="19"/>
      <c r="O35" s="18"/>
      <c r="P35" s="19"/>
      <c r="Q35" s="20"/>
      <c r="R35" s="53" t="str">
        <f t="shared" si="13"/>
        <v/>
      </c>
      <c r="S35" s="21">
        <f t="shared" si="1"/>
        <v>5723.8657452307507</v>
      </c>
      <c r="T35" s="21">
        <f t="shared" si="12"/>
        <v>5723.8657452307507</v>
      </c>
      <c r="U35" s="21" t="str">
        <f t="shared" si="14"/>
        <v/>
      </c>
      <c r="Y35" s="23">
        <f t="shared" si="15"/>
        <v>0</v>
      </c>
      <c r="Z35" s="24" t="str">
        <f t="shared" si="16"/>
        <v xml:space="preserve"> </v>
      </c>
      <c r="AA35" s="25"/>
      <c r="AB35" s="22">
        <f t="shared" si="17"/>
        <v>0</v>
      </c>
      <c r="AC35" s="22">
        <f t="shared" si="18"/>
        <v>0</v>
      </c>
      <c r="AD35" s="22">
        <f t="shared" si="19"/>
        <v>0</v>
      </c>
      <c r="AF35" s="22">
        <f t="shared" si="20"/>
        <v>0</v>
      </c>
      <c r="AG35" s="22">
        <f t="shared" si="21"/>
        <v>0</v>
      </c>
      <c r="AH35" s="22">
        <f t="shared" si="22"/>
        <v>0</v>
      </c>
    </row>
    <row r="36" spans="1:34" s="22" customFormat="1" x14ac:dyDescent="0.25">
      <c r="A36" s="11">
        <v>144</v>
      </c>
      <c r="B36" s="12">
        <v>317</v>
      </c>
      <c r="C36" s="13" t="s">
        <v>118</v>
      </c>
      <c r="D36" s="14" t="s">
        <v>137</v>
      </c>
      <c r="E36" s="15">
        <v>256</v>
      </c>
      <c r="F36" s="16" t="s">
        <v>69</v>
      </c>
      <c r="G36" s="16">
        <v>81141</v>
      </c>
      <c r="H36" s="17" t="s">
        <v>136</v>
      </c>
      <c r="I36" s="16">
        <v>581925</v>
      </c>
      <c r="J36" s="17" t="s">
        <v>136</v>
      </c>
      <c r="K36" s="18">
        <v>-116.5</v>
      </c>
      <c r="L36" s="19">
        <v>49.454879300000002</v>
      </c>
      <c r="M36" s="18">
        <v>16.630342389999999</v>
      </c>
      <c r="N36" s="19">
        <v>49.455975940000002</v>
      </c>
      <c r="O36" s="18">
        <v>16.630064999999998</v>
      </c>
      <c r="P36" s="19">
        <v>49.453769979999997</v>
      </c>
      <c r="Q36" s="20">
        <v>16.630236</v>
      </c>
      <c r="R36" s="53">
        <f t="shared" si="13"/>
        <v>0.24560277173531664</v>
      </c>
      <c r="S36" s="21">
        <f t="shared" si="1"/>
        <v>0</v>
      </c>
      <c r="T36" s="21">
        <f t="shared" si="12"/>
        <v>0</v>
      </c>
      <c r="U36" s="21">
        <f t="shared" si="14"/>
        <v>0</v>
      </c>
      <c r="W36" s="23">
        <f>SUM(R36:R39)</f>
        <v>0.9942275567945873</v>
      </c>
      <c r="X36" s="23">
        <f>SUM(U36:U38)</f>
        <v>0.24979396456971714</v>
      </c>
      <c r="Y36" s="23">
        <f t="shared" si="15"/>
        <v>1.2440215213643044</v>
      </c>
      <c r="Z36" s="24" t="str">
        <f t="shared" si="16"/>
        <v xml:space="preserve"> </v>
      </c>
      <c r="AA36" s="25" t="s">
        <v>44</v>
      </c>
      <c r="AB36" s="22">
        <f t="shared" si="17"/>
        <v>1</v>
      </c>
      <c r="AC36" s="22">
        <f t="shared" si="18"/>
        <v>1</v>
      </c>
      <c r="AD36" s="22">
        <f t="shared" si="19"/>
        <v>0</v>
      </c>
      <c r="AF36" s="22">
        <f t="shared" si="20"/>
        <v>1</v>
      </c>
      <c r="AG36" s="22">
        <f t="shared" si="21"/>
        <v>1</v>
      </c>
      <c r="AH36" s="22">
        <f t="shared" si="22"/>
        <v>1</v>
      </c>
    </row>
    <row r="37" spans="1:34" s="22" customFormat="1" x14ac:dyDescent="0.25">
      <c r="A37" s="11">
        <v>144</v>
      </c>
      <c r="B37" s="12">
        <v>317</v>
      </c>
      <c r="C37" s="13" t="s">
        <v>118</v>
      </c>
      <c r="D37" s="14" t="s">
        <v>137</v>
      </c>
      <c r="E37" s="15">
        <v>257</v>
      </c>
      <c r="F37" s="16" t="s">
        <v>69</v>
      </c>
      <c r="G37" s="16">
        <v>108642</v>
      </c>
      <c r="H37" s="17" t="s">
        <v>138</v>
      </c>
      <c r="I37" s="16">
        <v>582115</v>
      </c>
      <c r="J37" s="17" t="s">
        <v>138</v>
      </c>
      <c r="K37" s="18">
        <v>-119.1</v>
      </c>
      <c r="L37" s="19">
        <v>49.45276088</v>
      </c>
      <c r="M37" s="18">
        <v>16.629447219999999</v>
      </c>
      <c r="N37" s="19">
        <v>49.453769979999997</v>
      </c>
      <c r="O37" s="18">
        <v>16.630236</v>
      </c>
      <c r="P37" s="19">
        <v>49.451821240000001</v>
      </c>
      <c r="Q37" s="20">
        <v>16.62853716</v>
      </c>
      <c r="R37" s="53">
        <f t="shared" si="13"/>
        <v>0.24906734535037001</v>
      </c>
      <c r="S37" s="21">
        <f t="shared" si="1"/>
        <v>0</v>
      </c>
      <c r="T37" s="21">
        <f t="shared" si="12"/>
        <v>0</v>
      </c>
      <c r="U37" s="21">
        <f t="shared" si="14"/>
        <v>0</v>
      </c>
      <c r="Y37" s="23">
        <f t="shared" si="15"/>
        <v>0</v>
      </c>
      <c r="Z37" s="24" t="str">
        <f t="shared" si="16"/>
        <v xml:space="preserve"> </v>
      </c>
      <c r="AA37" s="25" t="s">
        <v>44</v>
      </c>
      <c r="AB37" s="22">
        <f t="shared" si="17"/>
        <v>0</v>
      </c>
      <c r="AC37" s="22">
        <f t="shared" si="18"/>
        <v>0</v>
      </c>
      <c r="AD37" s="22">
        <f t="shared" si="19"/>
        <v>0</v>
      </c>
      <c r="AF37" s="22">
        <f t="shared" si="20"/>
        <v>1</v>
      </c>
      <c r="AG37" s="22">
        <f t="shared" si="21"/>
        <v>1</v>
      </c>
      <c r="AH37" s="22">
        <f t="shared" si="22"/>
        <v>0</v>
      </c>
    </row>
    <row r="38" spans="1:34" s="22" customFormat="1" x14ac:dyDescent="0.25">
      <c r="A38" s="11">
        <v>144</v>
      </c>
      <c r="B38" s="12">
        <v>317</v>
      </c>
      <c r="C38" s="13" t="s">
        <v>118</v>
      </c>
      <c r="D38" s="14" t="s">
        <v>137</v>
      </c>
      <c r="E38" s="15">
        <v>258</v>
      </c>
      <c r="F38" s="16" t="s">
        <v>69</v>
      </c>
      <c r="G38" s="16">
        <v>108642</v>
      </c>
      <c r="H38" s="17" t="s">
        <v>138</v>
      </c>
      <c r="I38" s="16">
        <v>582115</v>
      </c>
      <c r="J38" s="17" t="s">
        <v>138</v>
      </c>
      <c r="K38" s="18">
        <v>-116.1</v>
      </c>
      <c r="L38" s="19">
        <v>49.450887590000001</v>
      </c>
      <c r="M38" s="18">
        <v>16.627576439999999</v>
      </c>
      <c r="N38" s="19">
        <v>49.451821240000001</v>
      </c>
      <c r="O38" s="18">
        <v>16.62853716</v>
      </c>
      <c r="P38" s="19">
        <v>49.449954099999999</v>
      </c>
      <c r="Q38" s="20">
        <v>16.626615839999999</v>
      </c>
      <c r="R38" s="53">
        <f t="shared" si="13"/>
        <v>0.24978885911590476</v>
      </c>
      <c r="S38" s="21">
        <f t="shared" si="1"/>
        <v>0.24979396456971714</v>
      </c>
      <c r="T38" s="21">
        <f t="shared" si="12"/>
        <v>0.24979396456971714</v>
      </c>
      <c r="U38" s="21">
        <f t="shared" si="14"/>
        <v>0.24979396456971714</v>
      </c>
      <c r="Y38" s="23">
        <f t="shared" si="15"/>
        <v>0</v>
      </c>
      <c r="Z38" s="24" t="str">
        <f t="shared" si="16"/>
        <v xml:space="preserve"> </v>
      </c>
      <c r="AA38" s="25" t="s">
        <v>44</v>
      </c>
      <c r="AB38" s="22">
        <f t="shared" si="17"/>
        <v>0</v>
      </c>
      <c r="AC38" s="22">
        <f t="shared" si="18"/>
        <v>0</v>
      </c>
      <c r="AD38" s="22">
        <f t="shared" si="19"/>
        <v>0</v>
      </c>
      <c r="AF38" s="22">
        <f t="shared" si="20"/>
        <v>1</v>
      </c>
      <c r="AG38" s="22">
        <f t="shared" si="21"/>
        <v>1</v>
      </c>
      <c r="AH38" s="22">
        <f t="shared" si="22"/>
        <v>0</v>
      </c>
    </row>
    <row r="39" spans="1:34" s="22" customFormat="1" x14ac:dyDescent="0.25">
      <c r="A39" s="11">
        <v>144</v>
      </c>
      <c r="B39" s="12">
        <v>317</v>
      </c>
      <c r="C39" s="13" t="s">
        <v>118</v>
      </c>
      <c r="D39" s="14" t="s">
        <v>137</v>
      </c>
      <c r="E39" s="15">
        <v>259</v>
      </c>
      <c r="F39" s="16" t="s">
        <v>69</v>
      </c>
      <c r="G39" s="16">
        <v>31321</v>
      </c>
      <c r="H39" s="17" t="s">
        <v>139</v>
      </c>
      <c r="I39" s="16">
        <v>581542</v>
      </c>
      <c r="J39" s="17" t="s">
        <v>139</v>
      </c>
      <c r="K39" s="18">
        <v>-116.2</v>
      </c>
      <c r="L39" s="19">
        <v>49.44715317</v>
      </c>
      <c r="M39" s="18">
        <v>16.623734519999999</v>
      </c>
      <c r="N39" s="19">
        <v>49.448086779999997</v>
      </c>
      <c r="O39" s="18">
        <v>16.62469488</v>
      </c>
      <c r="P39" s="19">
        <v>49.44621961</v>
      </c>
      <c r="Q39" s="20">
        <v>16.622774280000002</v>
      </c>
      <c r="R39" s="53">
        <f t="shared" si="13"/>
        <v>0.24976858059299589</v>
      </c>
      <c r="S39" s="21" t="str">
        <f t="shared" si="1"/>
        <v/>
      </c>
      <c r="T39" s="21" t="str">
        <f t="shared" si="12"/>
        <v/>
      </c>
      <c r="U39" s="21" t="str">
        <f t="shared" si="14"/>
        <v/>
      </c>
      <c r="Y39" s="23">
        <f t="shared" si="15"/>
        <v>0</v>
      </c>
      <c r="Z39" s="24" t="str">
        <f t="shared" si="16"/>
        <v xml:space="preserve"> </v>
      </c>
      <c r="AA39" s="25" t="s">
        <v>44</v>
      </c>
      <c r="AB39" s="22">
        <f t="shared" si="17"/>
        <v>0</v>
      </c>
      <c r="AC39" s="22">
        <f t="shared" si="18"/>
        <v>0</v>
      </c>
      <c r="AD39" s="22">
        <f t="shared" si="19"/>
        <v>0</v>
      </c>
      <c r="AF39" s="22">
        <f t="shared" si="20"/>
        <v>1</v>
      </c>
      <c r="AG39" s="22">
        <f t="shared" si="21"/>
        <v>1</v>
      </c>
      <c r="AH39" s="22">
        <f t="shared" si="22"/>
        <v>0</v>
      </c>
    </row>
    <row r="40" spans="1:34" s="22" customFormat="1" x14ac:dyDescent="0.25">
      <c r="A40" s="11"/>
      <c r="B40" s="12"/>
      <c r="C40" s="13"/>
      <c r="D40" s="14"/>
      <c r="E40" s="15"/>
      <c r="F40" s="16"/>
      <c r="G40" s="16"/>
      <c r="H40" s="17"/>
      <c r="I40" s="16"/>
      <c r="J40" s="17"/>
      <c r="K40" s="18"/>
      <c r="L40" s="19"/>
      <c r="M40" s="18"/>
      <c r="N40" s="19"/>
      <c r="O40" s="18"/>
      <c r="P40" s="19"/>
      <c r="Q40" s="20"/>
      <c r="R40" s="53" t="str">
        <f t="shared" si="13"/>
        <v/>
      </c>
      <c r="S40" s="21">
        <f t="shared" si="1"/>
        <v>5712.6732789427206</v>
      </c>
      <c r="T40" s="21">
        <f t="shared" si="12"/>
        <v>5712.6732789427206</v>
      </c>
      <c r="U40" s="21" t="str">
        <f t="shared" si="14"/>
        <v/>
      </c>
      <c r="Y40" s="23">
        <f t="shared" si="15"/>
        <v>0</v>
      </c>
      <c r="Z40" s="24" t="str">
        <f t="shared" si="16"/>
        <v xml:space="preserve"> </v>
      </c>
      <c r="AA40" s="25"/>
      <c r="AB40" s="22">
        <f t="shared" si="17"/>
        <v>0</v>
      </c>
      <c r="AC40" s="22">
        <f t="shared" si="18"/>
        <v>0</v>
      </c>
      <c r="AD40" s="22">
        <f t="shared" si="19"/>
        <v>0</v>
      </c>
      <c r="AF40" s="22">
        <f t="shared" si="20"/>
        <v>0</v>
      </c>
      <c r="AG40" s="22">
        <f t="shared" si="21"/>
        <v>0</v>
      </c>
      <c r="AH40" s="22">
        <f t="shared" si="22"/>
        <v>0</v>
      </c>
    </row>
    <row r="41" spans="1:34" s="22" customFormat="1" x14ac:dyDescent="0.25">
      <c r="A41" s="11">
        <v>145</v>
      </c>
      <c r="B41" s="12">
        <v>321</v>
      </c>
      <c r="C41" s="13" t="s">
        <v>118</v>
      </c>
      <c r="D41" s="14" t="s">
        <v>140</v>
      </c>
      <c r="E41" s="15">
        <v>263</v>
      </c>
      <c r="F41" s="16" t="s">
        <v>69</v>
      </c>
      <c r="G41" s="16">
        <v>340111</v>
      </c>
      <c r="H41" s="17" t="s">
        <v>141</v>
      </c>
      <c r="I41" s="16">
        <v>581283</v>
      </c>
      <c r="J41" s="17" t="s">
        <v>142</v>
      </c>
      <c r="K41" s="18">
        <v>-114.3</v>
      </c>
      <c r="L41" s="19">
        <v>49.342011460000002</v>
      </c>
      <c r="M41" s="18">
        <v>16.649118779999998</v>
      </c>
      <c r="N41" s="19">
        <v>49.34306428</v>
      </c>
      <c r="O41" s="18">
        <v>16.648563240000001</v>
      </c>
      <c r="P41" s="19">
        <v>49.340914810000001</v>
      </c>
      <c r="Q41" s="20">
        <v>16.649417159999999</v>
      </c>
      <c r="R41" s="53">
        <f t="shared" si="13"/>
        <v>0.24688688581696572</v>
      </c>
      <c r="S41" s="21">
        <f t="shared" si="1"/>
        <v>0</v>
      </c>
      <c r="T41" s="21">
        <f t="shared" si="12"/>
        <v>0</v>
      </c>
      <c r="U41" s="21">
        <f t="shared" si="14"/>
        <v>0</v>
      </c>
      <c r="W41" s="23">
        <f>SUM(R41:R44)</f>
        <v>0.99482807361757364</v>
      </c>
      <c r="X41" s="22">
        <v>0</v>
      </c>
      <c r="Y41" s="23">
        <f t="shared" si="15"/>
        <v>0.99482807361757364</v>
      </c>
      <c r="Z41" s="24" t="str">
        <f t="shared" si="16"/>
        <v xml:space="preserve"> </v>
      </c>
      <c r="AA41" s="25" t="s">
        <v>44</v>
      </c>
      <c r="AB41" s="22">
        <f t="shared" si="17"/>
        <v>1</v>
      </c>
      <c r="AC41" s="22">
        <f t="shared" si="18"/>
        <v>1</v>
      </c>
      <c r="AD41" s="22">
        <f t="shared" si="19"/>
        <v>0</v>
      </c>
      <c r="AF41" s="22">
        <f t="shared" si="20"/>
        <v>1</v>
      </c>
      <c r="AG41" s="22">
        <f t="shared" si="21"/>
        <v>1</v>
      </c>
      <c r="AH41" s="22">
        <f t="shared" si="22"/>
        <v>1</v>
      </c>
    </row>
    <row r="42" spans="1:34" s="22" customFormat="1" x14ac:dyDescent="0.25">
      <c r="A42" s="11">
        <v>145</v>
      </c>
      <c r="B42" s="12">
        <v>321</v>
      </c>
      <c r="C42" s="13" t="s">
        <v>118</v>
      </c>
      <c r="D42" s="14" t="s">
        <v>140</v>
      </c>
      <c r="E42" s="15">
        <v>264</v>
      </c>
      <c r="F42" s="16" t="s">
        <v>69</v>
      </c>
      <c r="G42" s="16">
        <v>340111</v>
      </c>
      <c r="H42" s="17" t="s">
        <v>141</v>
      </c>
      <c r="I42" s="16">
        <v>581283</v>
      </c>
      <c r="J42" s="17" t="s">
        <v>142</v>
      </c>
      <c r="K42" s="18">
        <v>-121.9</v>
      </c>
      <c r="L42" s="19">
        <v>49.339835549999997</v>
      </c>
      <c r="M42" s="18">
        <v>16.648971920000001</v>
      </c>
      <c r="N42" s="19">
        <v>49.340914810000001</v>
      </c>
      <c r="O42" s="18">
        <v>16.649417159999999</v>
      </c>
      <c r="P42" s="19">
        <v>49.338809589999997</v>
      </c>
      <c r="Q42" s="20">
        <v>16.648285319999999</v>
      </c>
      <c r="R42" s="53">
        <f t="shared" si="13"/>
        <v>0.24803744774206415</v>
      </c>
      <c r="S42" s="21">
        <f t="shared" si="1"/>
        <v>0</v>
      </c>
      <c r="T42" s="21">
        <f t="shared" si="12"/>
        <v>0</v>
      </c>
      <c r="U42" s="21">
        <f t="shared" si="14"/>
        <v>0</v>
      </c>
      <c r="Y42" s="23">
        <f t="shared" si="15"/>
        <v>0</v>
      </c>
      <c r="Z42" s="24" t="str">
        <f t="shared" si="16"/>
        <v xml:space="preserve"> </v>
      </c>
      <c r="AA42" s="25" t="s">
        <v>44</v>
      </c>
      <c r="AB42" s="22">
        <f t="shared" si="17"/>
        <v>0</v>
      </c>
      <c r="AC42" s="22">
        <f t="shared" si="18"/>
        <v>0</v>
      </c>
      <c r="AD42" s="22">
        <f t="shared" si="19"/>
        <v>0</v>
      </c>
      <c r="AF42" s="22">
        <f t="shared" si="20"/>
        <v>1</v>
      </c>
      <c r="AG42" s="22">
        <f t="shared" si="21"/>
        <v>1</v>
      </c>
      <c r="AH42" s="22">
        <f t="shared" si="22"/>
        <v>0</v>
      </c>
    </row>
    <row r="43" spans="1:34" s="22" customFormat="1" x14ac:dyDescent="0.25">
      <c r="A43" s="11">
        <v>145</v>
      </c>
      <c r="B43" s="12">
        <v>321</v>
      </c>
      <c r="C43" s="13" t="s">
        <v>118</v>
      </c>
      <c r="D43" s="14" t="s">
        <v>140</v>
      </c>
      <c r="E43" s="15">
        <v>265</v>
      </c>
      <c r="F43" s="16" t="s">
        <v>69</v>
      </c>
      <c r="G43" s="16">
        <v>110311</v>
      </c>
      <c r="H43" s="17" t="s">
        <v>143</v>
      </c>
      <c r="I43" s="16">
        <v>581283</v>
      </c>
      <c r="J43" s="17" t="s">
        <v>142</v>
      </c>
      <c r="K43" s="18">
        <v>-120</v>
      </c>
      <c r="L43" s="19">
        <v>49.337806620000002</v>
      </c>
      <c r="M43" s="18">
        <v>16.647505420000002</v>
      </c>
      <c r="N43" s="19">
        <v>49.338809589999997</v>
      </c>
      <c r="O43" s="18">
        <v>16.648285319999999</v>
      </c>
      <c r="P43" s="19">
        <v>49.33680502</v>
      </c>
      <c r="Q43" s="20">
        <v>16.646726879999999</v>
      </c>
      <c r="R43" s="53">
        <f t="shared" si="13"/>
        <v>0.24986698098896931</v>
      </c>
      <c r="S43" s="21">
        <f t="shared" si="1"/>
        <v>0</v>
      </c>
      <c r="T43" s="21">
        <f t="shared" si="12"/>
        <v>0</v>
      </c>
      <c r="U43" s="21">
        <f t="shared" si="14"/>
        <v>0</v>
      </c>
      <c r="Y43" s="23">
        <f t="shared" si="15"/>
        <v>0</v>
      </c>
      <c r="Z43" s="24" t="str">
        <f t="shared" si="16"/>
        <v xml:space="preserve"> </v>
      </c>
      <c r="AA43" s="25" t="s">
        <v>44</v>
      </c>
      <c r="AB43" s="22">
        <f t="shared" si="17"/>
        <v>0</v>
      </c>
      <c r="AC43" s="22">
        <f t="shared" si="18"/>
        <v>0</v>
      </c>
      <c r="AD43" s="22">
        <f t="shared" si="19"/>
        <v>0</v>
      </c>
      <c r="AF43" s="22">
        <f t="shared" si="20"/>
        <v>1</v>
      </c>
      <c r="AG43" s="22">
        <f t="shared" si="21"/>
        <v>1</v>
      </c>
      <c r="AH43" s="22">
        <f t="shared" si="22"/>
        <v>0</v>
      </c>
    </row>
    <row r="44" spans="1:34" s="22" customFormat="1" x14ac:dyDescent="0.25">
      <c r="A44" s="11">
        <v>145</v>
      </c>
      <c r="B44" s="12">
        <v>321</v>
      </c>
      <c r="C44" s="13" t="s">
        <v>118</v>
      </c>
      <c r="D44" s="14" t="s">
        <v>140</v>
      </c>
      <c r="E44" s="15">
        <v>266</v>
      </c>
      <c r="F44" s="16" t="s">
        <v>69</v>
      </c>
      <c r="G44" s="16">
        <v>340120</v>
      </c>
      <c r="H44" s="17" t="s">
        <v>144</v>
      </c>
      <c r="I44" s="16">
        <v>581283</v>
      </c>
      <c r="J44" s="17" t="s">
        <v>142</v>
      </c>
      <c r="K44" s="18">
        <v>-132.80000000000001</v>
      </c>
      <c r="L44" s="19">
        <v>49.335805280000002</v>
      </c>
      <c r="M44" s="18">
        <v>16.64595104</v>
      </c>
      <c r="N44" s="19">
        <v>49.33680502</v>
      </c>
      <c r="O44" s="18">
        <v>16.646726879999999</v>
      </c>
      <c r="P44" s="19">
        <v>49.334791580000001</v>
      </c>
      <c r="Q44" s="20">
        <v>16.645190400000001</v>
      </c>
      <c r="R44" s="53">
        <f t="shared" si="13"/>
        <v>0.25003675906957445</v>
      </c>
      <c r="S44" s="21" t="str">
        <f t="shared" si="1"/>
        <v/>
      </c>
      <c r="T44" s="21" t="str">
        <f t="shared" si="12"/>
        <v/>
      </c>
      <c r="U44" s="21" t="str">
        <f t="shared" si="14"/>
        <v/>
      </c>
      <c r="Y44" s="23">
        <f t="shared" si="15"/>
        <v>0</v>
      </c>
      <c r="Z44" s="24" t="str">
        <f t="shared" si="16"/>
        <v xml:space="preserve"> </v>
      </c>
      <c r="AA44" s="25" t="s">
        <v>44</v>
      </c>
      <c r="AB44" s="22">
        <f t="shared" si="17"/>
        <v>0</v>
      </c>
      <c r="AC44" s="22">
        <f t="shared" si="18"/>
        <v>0</v>
      </c>
      <c r="AD44" s="22">
        <f t="shared" si="19"/>
        <v>0</v>
      </c>
      <c r="AF44" s="22">
        <f t="shared" si="20"/>
        <v>1</v>
      </c>
      <c r="AG44" s="22">
        <f t="shared" si="21"/>
        <v>1</v>
      </c>
      <c r="AH44" s="22">
        <f t="shared" si="22"/>
        <v>0</v>
      </c>
    </row>
    <row r="45" spans="1:34" s="22" customFormat="1" x14ac:dyDescent="0.25">
      <c r="A45" s="11"/>
      <c r="B45" s="12"/>
      <c r="C45" s="13"/>
      <c r="D45" s="14"/>
      <c r="E45" s="15"/>
      <c r="F45" s="16"/>
      <c r="G45" s="16"/>
      <c r="H45" s="17"/>
      <c r="I45" s="16"/>
      <c r="J45" s="17"/>
      <c r="K45" s="18"/>
      <c r="L45" s="19"/>
      <c r="M45" s="18"/>
      <c r="N45" s="19"/>
      <c r="O45" s="18"/>
      <c r="P45" s="19"/>
      <c r="Q45" s="20"/>
      <c r="R45" s="53" t="str">
        <f t="shared" si="13"/>
        <v/>
      </c>
      <c r="S45" s="21">
        <f t="shared" si="1"/>
        <v>5711.7278659996427</v>
      </c>
      <c r="T45" s="21">
        <f t="shared" si="12"/>
        <v>5711.7278659996427</v>
      </c>
      <c r="U45" s="21" t="str">
        <f t="shared" si="14"/>
        <v/>
      </c>
      <c r="Y45" s="23">
        <f t="shared" si="15"/>
        <v>0</v>
      </c>
      <c r="Z45" s="24" t="str">
        <f t="shared" si="16"/>
        <v xml:space="preserve"> </v>
      </c>
      <c r="AA45" s="25"/>
      <c r="AB45" s="22">
        <f t="shared" si="17"/>
        <v>0</v>
      </c>
      <c r="AC45" s="22">
        <f t="shared" si="18"/>
        <v>0</v>
      </c>
      <c r="AD45" s="22">
        <f t="shared" si="19"/>
        <v>0</v>
      </c>
      <c r="AF45" s="22">
        <f t="shared" si="20"/>
        <v>0</v>
      </c>
      <c r="AG45" s="22">
        <f t="shared" si="21"/>
        <v>0</v>
      </c>
      <c r="AH45" s="22">
        <f t="shared" si="22"/>
        <v>0</v>
      </c>
    </row>
    <row r="46" spans="1:34" s="22" customFormat="1" x14ac:dyDescent="0.25">
      <c r="A46" s="11">
        <v>146</v>
      </c>
      <c r="B46" s="12">
        <v>322</v>
      </c>
      <c r="C46" s="13" t="s">
        <v>118</v>
      </c>
      <c r="D46" s="14" t="s">
        <v>145</v>
      </c>
      <c r="E46" s="15">
        <v>267</v>
      </c>
      <c r="F46" s="16" t="s">
        <v>69</v>
      </c>
      <c r="G46" s="16">
        <v>340120</v>
      </c>
      <c r="H46" s="17" t="s">
        <v>144</v>
      </c>
      <c r="I46" s="16">
        <v>581283</v>
      </c>
      <c r="J46" s="17" t="s">
        <v>142</v>
      </c>
      <c r="K46" s="18">
        <v>-131.69999999999999</v>
      </c>
      <c r="L46" s="19">
        <v>49.333732589999997</v>
      </c>
      <c r="M46" s="18">
        <v>16.644648369999999</v>
      </c>
      <c r="N46" s="19">
        <v>49.334791580000001</v>
      </c>
      <c r="O46" s="18">
        <v>16.645190400000001</v>
      </c>
      <c r="P46" s="19">
        <v>49.332643990000001</v>
      </c>
      <c r="Q46" s="20">
        <v>16.64417736</v>
      </c>
      <c r="R46" s="53">
        <f t="shared" si="13"/>
        <v>0.24982856344837256</v>
      </c>
      <c r="S46" s="21">
        <f t="shared" si="1"/>
        <v>0</v>
      </c>
      <c r="T46" s="21">
        <f t="shared" si="12"/>
        <v>0</v>
      </c>
      <c r="U46" s="21">
        <f t="shared" si="14"/>
        <v>0</v>
      </c>
      <c r="W46" s="23">
        <f>SUM(R46:R49)</f>
        <v>0.99941808111737607</v>
      </c>
      <c r="X46" s="22">
        <v>0</v>
      </c>
      <c r="Y46" s="23">
        <f t="shared" si="15"/>
        <v>0.99941808111737607</v>
      </c>
      <c r="Z46" s="24" t="str">
        <f t="shared" si="16"/>
        <v xml:space="preserve"> </v>
      </c>
      <c r="AA46" s="25" t="s">
        <v>44</v>
      </c>
      <c r="AB46" s="22">
        <f t="shared" si="17"/>
        <v>1</v>
      </c>
      <c r="AC46" s="22">
        <f t="shared" si="18"/>
        <v>1</v>
      </c>
      <c r="AD46" s="22">
        <f t="shared" si="19"/>
        <v>0</v>
      </c>
      <c r="AF46" s="22">
        <f t="shared" si="20"/>
        <v>1</v>
      </c>
      <c r="AG46" s="22">
        <f t="shared" si="21"/>
        <v>1</v>
      </c>
      <c r="AH46" s="22">
        <f t="shared" si="22"/>
        <v>1</v>
      </c>
    </row>
    <row r="47" spans="1:34" s="22" customFormat="1" x14ac:dyDescent="0.25">
      <c r="A47" s="11">
        <v>146</v>
      </c>
      <c r="B47" s="12">
        <v>322</v>
      </c>
      <c r="C47" s="13" t="s">
        <v>118</v>
      </c>
      <c r="D47" s="14" t="s">
        <v>145</v>
      </c>
      <c r="E47" s="15">
        <v>268</v>
      </c>
      <c r="F47" s="16" t="s">
        <v>69</v>
      </c>
      <c r="G47" s="16">
        <v>340120</v>
      </c>
      <c r="H47" s="17" t="s">
        <v>144</v>
      </c>
      <c r="I47" s="16">
        <v>581283</v>
      </c>
      <c r="J47" s="17" t="s">
        <v>142</v>
      </c>
      <c r="K47" s="18">
        <v>-124.7</v>
      </c>
      <c r="L47" s="19">
        <v>49.331562060000003</v>
      </c>
      <c r="M47" s="18">
        <v>16.643722180000001</v>
      </c>
      <c r="N47" s="19">
        <v>49.332643990000001</v>
      </c>
      <c r="O47" s="18">
        <v>16.64417736</v>
      </c>
      <c r="P47" s="19">
        <v>49.330475999999997</v>
      </c>
      <c r="Q47" s="20">
        <v>16.64326548</v>
      </c>
      <c r="R47" s="53">
        <f t="shared" si="13"/>
        <v>0.24996162887044204</v>
      </c>
      <c r="S47" s="21">
        <f t="shared" si="1"/>
        <v>0</v>
      </c>
      <c r="T47" s="21">
        <f t="shared" si="12"/>
        <v>0</v>
      </c>
      <c r="U47" s="21">
        <f t="shared" si="14"/>
        <v>0</v>
      </c>
      <c r="Y47" s="23">
        <f t="shared" si="15"/>
        <v>0</v>
      </c>
      <c r="Z47" s="24" t="str">
        <f t="shared" si="16"/>
        <v xml:space="preserve"> </v>
      </c>
      <c r="AA47" s="25" t="s">
        <v>44</v>
      </c>
      <c r="AB47" s="22">
        <f t="shared" si="17"/>
        <v>0</v>
      </c>
      <c r="AC47" s="22">
        <f t="shared" si="18"/>
        <v>0</v>
      </c>
      <c r="AD47" s="22">
        <f t="shared" si="19"/>
        <v>0</v>
      </c>
      <c r="AF47" s="22">
        <f t="shared" si="20"/>
        <v>1</v>
      </c>
      <c r="AG47" s="22">
        <f t="shared" si="21"/>
        <v>1</v>
      </c>
      <c r="AH47" s="22">
        <f t="shared" si="22"/>
        <v>0</v>
      </c>
    </row>
    <row r="48" spans="1:34" s="22" customFormat="1" x14ac:dyDescent="0.25">
      <c r="A48" s="11">
        <v>146</v>
      </c>
      <c r="B48" s="12">
        <v>322</v>
      </c>
      <c r="C48" s="13" t="s">
        <v>118</v>
      </c>
      <c r="D48" s="14" t="s">
        <v>145</v>
      </c>
      <c r="E48" s="15">
        <v>269</v>
      </c>
      <c r="F48" s="16" t="s">
        <v>69</v>
      </c>
      <c r="G48" s="16">
        <v>340120</v>
      </c>
      <c r="H48" s="17" t="s">
        <v>144</v>
      </c>
      <c r="I48" s="16">
        <v>581283</v>
      </c>
      <c r="J48" s="17" t="s">
        <v>142</v>
      </c>
      <c r="K48" s="18">
        <v>-124.7</v>
      </c>
      <c r="L48" s="19">
        <v>49.32934083</v>
      </c>
      <c r="M48" s="18">
        <v>16.64279698</v>
      </c>
      <c r="N48" s="19">
        <v>49.330475999999997</v>
      </c>
      <c r="O48" s="18">
        <v>16.64326548</v>
      </c>
      <c r="P48" s="19">
        <v>49.32829701</v>
      </c>
      <c r="Q48" s="20">
        <v>16.642404719999998</v>
      </c>
      <c r="R48" s="53">
        <f t="shared" si="13"/>
        <v>0.25019302173942548</v>
      </c>
      <c r="S48" s="21">
        <f t="shared" si="1"/>
        <v>0</v>
      </c>
      <c r="T48" s="21">
        <f t="shared" si="12"/>
        <v>0</v>
      </c>
      <c r="U48" s="21">
        <f t="shared" si="14"/>
        <v>0</v>
      </c>
      <c r="Y48" s="23">
        <f t="shared" si="15"/>
        <v>0</v>
      </c>
      <c r="Z48" s="24" t="str">
        <f t="shared" si="16"/>
        <v xml:space="preserve"> </v>
      </c>
      <c r="AA48" s="25" t="s">
        <v>44</v>
      </c>
      <c r="AB48" s="22">
        <f t="shared" si="17"/>
        <v>0</v>
      </c>
      <c r="AC48" s="22">
        <f t="shared" si="18"/>
        <v>0</v>
      </c>
      <c r="AD48" s="22">
        <f t="shared" si="19"/>
        <v>0</v>
      </c>
      <c r="AF48" s="22">
        <f t="shared" si="20"/>
        <v>1</v>
      </c>
      <c r="AG48" s="22">
        <f t="shared" si="21"/>
        <v>1</v>
      </c>
      <c r="AH48" s="22">
        <f t="shared" si="22"/>
        <v>0</v>
      </c>
    </row>
    <row r="49" spans="1:34" s="22" customFormat="1" x14ac:dyDescent="0.25">
      <c r="A49" s="11">
        <v>146</v>
      </c>
      <c r="B49" s="12">
        <v>322</v>
      </c>
      <c r="C49" s="13" t="s">
        <v>118</v>
      </c>
      <c r="D49" s="14" t="s">
        <v>145</v>
      </c>
      <c r="E49" s="15">
        <v>270</v>
      </c>
      <c r="F49" s="16" t="s">
        <v>69</v>
      </c>
      <c r="G49" s="16">
        <v>340120</v>
      </c>
      <c r="H49" s="17" t="s">
        <v>144</v>
      </c>
      <c r="I49" s="16">
        <v>581283</v>
      </c>
      <c r="J49" s="17" t="s">
        <v>142</v>
      </c>
      <c r="K49" s="18">
        <v>-122.4</v>
      </c>
      <c r="L49" s="19">
        <v>49.327551030000002</v>
      </c>
      <c r="M49" s="18">
        <v>16.642413380000001</v>
      </c>
      <c r="N49" s="19">
        <v>49.32829701</v>
      </c>
      <c r="O49" s="18">
        <v>16.642404719999998</v>
      </c>
      <c r="P49" s="19">
        <v>49.326095629999998</v>
      </c>
      <c r="Q49" s="20">
        <v>16.641743040000001</v>
      </c>
      <c r="R49" s="53">
        <f t="shared" si="13"/>
        <v>0.24943486705913598</v>
      </c>
      <c r="S49" s="21" t="e">
        <f>IF(ISBLANK(#REF!),"",ACOS(COS(RADIANS(90-#REF!))*COS(RADIANS(90-P49))+SIN(RADIANS(90-#REF!)) *SIN(RADIANS(90-P49))*COS(RADIANS(#REF!-Q49)))*6371)</f>
        <v>#REF!</v>
      </c>
      <c r="T49" s="21">
        <f t="shared" si="12"/>
        <v>0</v>
      </c>
      <c r="U49" s="21">
        <f t="shared" si="14"/>
        <v>0</v>
      </c>
      <c r="Y49" s="23">
        <f t="shared" si="15"/>
        <v>0</v>
      </c>
      <c r="Z49" s="24" t="str">
        <f t="shared" si="16"/>
        <v xml:space="preserve"> </v>
      </c>
      <c r="AA49" s="25" t="s">
        <v>44</v>
      </c>
      <c r="AB49" s="22">
        <f t="shared" si="17"/>
        <v>0</v>
      </c>
      <c r="AC49" s="22">
        <f t="shared" si="18"/>
        <v>0</v>
      </c>
      <c r="AD49" s="22">
        <f t="shared" si="19"/>
        <v>0</v>
      </c>
      <c r="AF49" s="22">
        <f t="shared" si="20"/>
        <v>1</v>
      </c>
      <c r="AG49" s="22">
        <f t="shared" si="21"/>
        <v>1</v>
      </c>
      <c r="AH49" s="22">
        <f t="shared" si="22"/>
        <v>0</v>
      </c>
    </row>
    <row r="50" spans="1:34" s="22" customFormat="1" x14ac:dyDescent="0.25">
      <c r="A50" s="11"/>
      <c r="B50" s="12"/>
      <c r="C50" s="13"/>
      <c r="D50" s="14"/>
      <c r="E50" s="15"/>
      <c r="F50" s="16"/>
      <c r="G50" s="16"/>
      <c r="H50" s="17"/>
      <c r="I50" s="16"/>
      <c r="J50" s="17"/>
      <c r="K50" s="18"/>
      <c r="L50" s="19"/>
      <c r="M50" s="18"/>
      <c r="N50" s="19"/>
      <c r="O50" s="18"/>
      <c r="P50" s="19"/>
      <c r="Q50" s="20"/>
      <c r="R50" s="53" t="str">
        <f t="shared" si="13"/>
        <v/>
      </c>
      <c r="S50" s="21">
        <f t="shared" si="1"/>
        <v>5706.873200146917</v>
      </c>
      <c r="T50" s="21">
        <f t="shared" si="12"/>
        <v>5706.873200146917</v>
      </c>
      <c r="U50" s="21" t="str">
        <f t="shared" si="14"/>
        <v/>
      </c>
      <c r="Y50" s="23">
        <f t="shared" si="15"/>
        <v>0</v>
      </c>
      <c r="Z50" s="24" t="str">
        <f t="shared" si="16"/>
        <v xml:space="preserve"> </v>
      </c>
      <c r="AA50" s="25"/>
      <c r="AB50" s="22">
        <f t="shared" si="17"/>
        <v>0</v>
      </c>
      <c r="AC50" s="22">
        <f t="shared" si="18"/>
        <v>0</v>
      </c>
      <c r="AD50" s="22">
        <f t="shared" si="19"/>
        <v>0</v>
      </c>
      <c r="AF50" s="22">
        <f t="shared" si="20"/>
        <v>0</v>
      </c>
      <c r="AG50" s="22">
        <f t="shared" si="21"/>
        <v>0</v>
      </c>
      <c r="AH50" s="22">
        <f t="shared" si="22"/>
        <v>0</v>
      </c>
    </row>
    <row r="51" spans="1:34" s="22" customFormat="1" x14ac:dyDescent="0.25">
      <c r="A51" s="11">
        <v>148</v>
      </c>
      <c r="B51" s="12">
        <v>328</v>
      </c>
      <c r="C51" s="13" t="s">
        <v>118</v>
      </c>
      <c r="D51" s="14" t="s">
        <v>146</v>
      </c>
      <c r="E51" s="15">
        <v>274</v>
      </c>
      <c r="F51" s="16" t="s">
        <v>69</v>
      </c>
      <c r="G51" s="16">
        <v>4553</v>
      </c>
      <c r="H51" s="17" t="s">
        <v>147</v>
      </c>
      <c r="I51" s="16">
        <v>582824</v>
      </c>
      <c r="J51" s="17" t="s">
        <v>147</v>
      </c>
      <c r="K51" s="18">
        <v>-117.2</v>
      </c>
      <c r="L51" s="19">
        <v>49.279231559999999</v>
      </c>
      <c r="M51" s="18">
        <v>16.67464682</v>
      </c>
      <c r="N51" s="19">
        <v>49.280330229999997</v>
      </c>
      <c r="O51" s="18">
        <v>16.674433199999999</v>
      </c>
      <c r="P51" s="19">
        <v>49.27812789</v>
      </c>
      <c r="Q51" s="20">
        <v>16.674474960000001</v>
      </c>
      <c r="R51" s="53">
        <f t="shared" si="13"/>
        <v>0.24490776977882711</v>
      </c>
      <c r="S51" s="21">
        <f t="shared" si="1"/>
        <v>0</v>
      </c>
      <c r="T51" s="21">
        <f t="shared" si="12"/>
        <v>0</v>
      </c>
      <c r="U51" s="21">
        <f t="shared" si="14"/>
        <v>0</v>
      </c>
      <c r="W51" s="23">
        <f>SUM(R51:R53)</f>
        <v>0.73930213448971394</v>
      </c>
      <c r="X51" s="22">
        <v>0</v>
      </c>
      <c r="Y51" s="23">
        <f t="shared" si="15"/>
        <v>0.73930213448971394</v>
      </c>
      <c r="Z51" s="24" t="str">
        <f t="shared" si="16"/>
        <v xml:space="preserve"> </v>
      </c>
      <c r="AA51" s="25" t="s">
        <v>44</v>
      </c>
      <c r="AB51" s="22">
        <f t="shared" si="17"/>
        <v>1</v>
      </c>
      <c r="AC51" s="22">
        <f t="shared" si="18"/>
        <v>1</v>
      </c>
      <c r="AD51" s="22">
        <f t="shared" si="19"/>
        <v>0</v>
      </c>
      <c r="AF51" s="22">
        <f t="shared" si="20"/>
        <v>1</v>
      </c>
      <c r="AG51" s="22">
        <f t="shared" si="21"/>
        <v>1</v>
      </c>
      <c r="AH51" s="22">
        <f t="shared" si="22"/>
        <v>1</v>
      </c>
    </row>
    <row r="52" spans="1:34" s="22" customFormat="1" x14ac:dyDescent="0.25">
      <c r="A52" s="11">
        <v>148</v>
      </c>
      <c r="B52" s="12">
        <v>328</v>
      </c>
      <c r="C52" s="13" t="s">
        <v>118</v>
      </c>
      <c r="D52" s="14" t="s">
        <v>146</v>
      </c>
      <c r="E52" s="15">
        <v>275</v>
      </c>
      <c r="F52" s="16" t="s">
        <v>69</v>
      </c>
      <c r="G52" s="16">
        <v>698</v>
      </c>
      <c r="H52" s="17" t="s">
        <v>146</v>
      </c>
      <c r="I52" s="16">
        <v>582794</v>
      </c>
      <c r="J52" s="17" t="s">
        <v>146</v>
      </c>
      <c r="K52" s="18">
        <v>-120.9</v>
      </c>
      <c r="L52" s="19">
        <v>49.277172270000001</v>
      </c>
      <c r="M52" s="18">
        <v>16.67360395</v>
      </c>
      <c r="N52" s="19">
        <v>49.27812789</v>
      </c>
      <c r="O52" s="18">
        <v>16.674474960000001</v>
      </c>
      <c r="P52" s="19">
        <v>49.27636347</v>
      </c>
      <c r="Q52" s="20">
        <v>16.672446000000001</v>
      </c>
      <c r="R52" s="53">
        <f t="shared" si="13"/>
        <v>0.24526835093353894</v>
      </c>
      <c r="S52" s="21">
        <f t="shared" si="1"/>
        <v>0</v>
      </c>
      <c r="T52" s="21">
        <f t="shared" si="12"/>
        <v>0</v>
      </c>
      <c r="U52" s="21">
        <f t="shared" si="14"/>
        <v>0</v>
      </c>
      <c r="Y52" s="23">
        <f t="shared" si="15"/>
        <v>0</v>
      </c>
      <c r="Z52" s="24" t="str">
        <f t="shared" si="16"/>
        <v xml:space="preserve"> </v>
      </c>
      <c r="AA52" s="25" t="s">
        <v>44</v>
      </c>
      <c r="AB52" s="22">
        <f t="shared" si="17"/>
        <v>0</v>
      </c>
      <c r="AC52" s="22">
        <f t="shared" si="18"/>
        <v>0</v>
      </c>
      <c r="AD52" s="22">
        <f t="shared" si="19"/>
        <v>0</v>
      </c>
      <c r="AF52" s="22">
        <f t="shared" si="20"/>
        <v>1</v>
      </c>
      <c r="AG52" s="22">
        <f t="shared" si="21"/>
        <v>1</v>
      </c>
      <c r="AH52" s="22">
        <f t="shared" si="22"/>
        <v>0</v>
      </c>
    </row>
    <row r="53" spans="1:34" s="22" customFormat="1" x14ac:dyDescent="0.25">
      <c r="A53" s="11">
        <v>148</v>
      </c>
      <c r="B53" s="12">
        <v>328</v>
      </c>
      <c r="C53" s="13" t="s">
        <v>118</v>
      </c>
      <c r="D53" s="14" t="s">
        <v>146</v>
      </c>
      <c r="E53" s="15">
        <v>276</v>
      </c>
      <c r="F53" s="16" t="s">
        <v>69</v>
      </c>
      <c r="G53" s="16">
        <v>698</v>
      </c>
      <c r="H53" s="17" t="s">
        <v>146</v>
      </c>
      <c r="I53" s="16">
        <v>582794</v>
      </c>
      <c r="J53" s="17" t="s">
        <v>146</v>
      </c>
      <c r="K53" s="18">
        <v>-122.7</v>
      </c>
      <c r="L53" s="19">
        <v>49.27570927</v>
      </c>
      <c r="M53" s="18">
        <v>16.67105355</v>
      </c>
      <c r="N53" s="19">
        <v>49.27636347</v>
      </c>
      <c r="O53" s="18">
        <v>16.672446000000001</v>
      </c>
      <c r="P53" s="19">
        <v>49.275031749999997</v>
      </c>
      <c r="Q53" s="20">
        <v>16.669684440000001</v>
      </c>
      <c r="R53" s="53">
        <f t="shared" si="13"/>
        <v>0.24912601377734789</v>
      </c>
      <c r="S53" s="21" t="str">
        <f t="shared" si="1"/>
        <v/>
      </c>
      <c r="T53" s="21" t="str">
        <f t="shared" si="12"/>
        <v/>
      </c>
      <c r="U53" s="21" t="str">
        <f t="shared" si="14"/>
        <v/>
      </c>
      <c r="Y53" s="23">
        <f t="shared" si="15"/>
        <v>0</v>
      </c>
      <c r="Z53" s="24" t="str">
        <f t="shared" si="16"/>
        <v xml:space="preserve"> </v>
      </c>
      <c r="AA53" s="25" t="s">
        <v>44</v>
      </c>
      <c r="AB53" s="22">
        <f t="shared" si="17"/>
        <v>0</v>
      </c>
      <c r="AC53" s="22">
        <f t="shared" si="18"/>
        <v>0</v>
      </c>
      <c r="AD53" s="22">
        <f t="shared" si="19"/>
        <v>0</v>
      </c>
      <c r="AF53" s="22">
        <f t="shared" si="20"/>
        <v>1</v>
      </c>
      <c r="AG53" s="22">
        <f t="shared" si="21"/>
        <v>1</v>
      </c>
      <c r="AH53" s="22">
        <f t="shared" si="22"/>
        <v>0</v>
      </c>
    </row>
    <row r="54" spans="1:34" s="22" customFormat="1" x14ac:dyDescent="0.25">
      <c r="A54" s="11"/>
      <c r="B54" s="12"/>
      <c r="C54" s="13"/>
      <c r="D54" s="14"/>
      <c r="E54" s="15"/>
      <c r="F54" s="16"/>
      <c r="G54" s="16"/>
      <c r="H54" s="17"/>
      <c r="I54" s="16"/>
      <c r="J54" s="17"/>
      <c r="K54" s="18"/>
      <c r="L54" s="19"/>
      <c r="M54" s="18"/>
      <c r="N54" s="19"/>
      <c r="O54" s="18"/>
      <c r="P54" s="19"/>
      <c r="Q54" s="20"/>
      <c r="R54" s="53" t="str">
        <f t="shared" si="13"/>
        <v/>
      </c>
      <c r="S54" s="21">
        <f t="shared" si="1"/>
        <v>5706.1986634411669</v>
      </c>
      <c r="T54" s="21">
        <f t="shared" si="12"/>
        <v>5706.1986634411669</v>
      </c>
      <c r="U54" s="21" t="str">
        <f t="shared" si="14"/>
        <v/>
      </c>
      <c r="Y54" s="23">
        <f t="shared" si="15"/>
        <v>0</v>
      </c>
      <c r="Z54" s="24" t="str">
        <f t="shared" si="16"/>
        <v xml:space="preserve"> </v>
      </c>
      <c r="AA54" s="25"/>
      <c r="AB54" s="22">
        <f t="shared" si="17"/>
        <v>0</v>
      </c>
      <c r="AC54" s="22">
        <f t="shared" si="18"/>
        <v>0</v>
      </c>
      <c r="AD54" s="22">
        <f t="shared" si="19"/>
        <v>0</v>
      </c>
      <c r="AF54" s="22">
        <f t="shared" si="20"/>
        <v>0</v>
      </c>
      <c r="AG54" s="22">
        <f t="shared" si="21"/>
        <v>0</v>
      </c>
      <c r="AH54" s="22">
        <f t="shared" si="22"/>
        <v>0</v>
      </c>
    </row>
    <row r="55" spans="1:34" s="22" customFormat="1" x14ac:dyDescent="0.25">
      <c r="A55" s="11">
        <v>149</v>
      </c>
      <c r="B55" s="12">
        <v>329</v>
      </c>
      <c r="C55" s="13" t="s">
        <v>118</v>
      </c>
      <c r="D55" s="14" t="s">
        <v>148</v>
      </c>
      <c r="E55" s="15">
        <v>277</v>
      </c>
      <c r="F55" s="16" t="s">
        <v>69</v>
      </c>
      <c r="G55" s="16">
        <v>698</v>
      </c>
      <c r="H55" s="17" t="s">
        <v>146</v>
      </c>
      <c r="I55" s="16">
        <v>582794</v>
      </c>
      <c r="J55" s="17" t="s">
        <v>146</v>
      </c>
      <c r="K55" s="18">
        <v>-122.6</v>
      </c>
      <c r="L55" s="19">
        <v>49.274120850000003</v>
      </c>
      <c r="M55" s="18">
        <v>16.668703170000001</v>
      </c>
      <c r="N55" s="19">
        <v>49.275031749999997</v>
      </c>
      <c r="O55" s="18">
        <v>16.669684440000001</v>
      </c>
      <c r="P55" s="19">
        <v>49.273141799999998</v>
      </c>
      <c r="Q55" s="20">
        <v>16.6678578</v>
      </c>
      <c r="R55" s="53">
        <f t="shared" si="13"/>
        <v>0.24844638218075477</v>
      </c>
      <c r="S55" s="21">
        <f t="shared" si="1"/>
        <v>0</v>
      </c>
      <c r="T55" s="21">
        <f t="shared" si="12"/>
        <v>0</v>
      </c>
      <c r="U55" s="21">
        <f t="shared" si="14"/>
        <v>0</v>
      </c>
      <c r="W55" s="23">
        <f>SUM(R55:R59)</f>
        <v>1.2441815086688093</v>
      </c>
      <c r="X55" s="22">
        <v>0</v>
      </c>
      <c r="Y55" s="23">
        <f t="shared" si="15"/>
        <v>1.2441815086688093</v>
      </c>
      <c r="Z55" s="24" t="str">
        <f t="shared" si="16"/>
        <v xml:space="preserve"> </v>
      </c>
      <c r="AA55" s="25" t="s">
        <v>44</v>
      </c>
      <c r="AB55" s="22">
        <f t="shared" si="17"/>
        <v>1</v>
      </c>
      <c r="AC55" s="22">
        <f t="shared" si="18"/>
        <v>1</v>
      </c>
      <c r="AD55" s="22">
        <f t="shared" si="19"/>
        <v>0</v>
      </c>
      <c r="AF55" s="22">
        <f t="shared" si="20"/>
        <v>1</v>
      </c>
      <c r="AG55" s="22">
        <f t="shared" si="21"/>
        <v>1</v>
      </c>
      <c r="AH55" s="22">
        <f t="shared" si="22"/>
        <v>1</v>
      </c>
    </row>
    <row r="56" spans="1:34" s="22" customFormat="1" x14ac:dyDescent="0.25">
      <c r="A56" s="11">
        <v>149</v>
      </c>
      <c r="B56" s="12">
        <v>329</v>
      </c>
      <c r="C56" s="13" t="s">
        <v>118</v>
      </c>
      <c r="D56" s="14" t="s">
        <v>148</v>
      </c>
      <c r="E56" s="15">
        <v>278</v>
      </c>
      <c r="F56" s="16" t="s">
        <v>69</v>
      </c>
      <c r="G56" s="16">
        <v>698</v>
      </c>
      <c r="H56" s="17" t="s">
        <v>146</v>
      </c>
      <c r="I56" s="16">
        <v>582794</v>
      </c>
      <c r="J56" s="17" t="s">
        <v>146</v>
      </c>
      <c r="K56" s="18">
        <v>-118.4</v>
      </c>
      <c r="L56" s="19">
        <v>49.272145309999999</v>
      </c>
      <c r="M56" s="18">
        <v>16.667060729999999</v>
      </c>
      <c r="N56" s="19">
        <v>49.273141799999998</v>
      </c>
      <c r="O56" s="18">
        <v>16.6678578</v>
      </c>
      <c r="P56" s="19">
        <v>49.271149710000003</v>
      </c>
      <c r="Q56" s="20">
        <v>16.666264439999999</v>
      </c>
      <c r="R56" s="53">
        <f t="shared" si="13"/>
        <v>0.24986025383712041</v>
      </c>
      <c r="S56" s="21">
        <f t="shared" si="1"/>
        <v>0</v>
      </c>
      <c r="T56" s="21">
        <f t="shared" si="12"/>
        <v>0</v>
      </c>
      <c r="U56" s="21">
        <f t="shared" si="14"/>
        <v>0</v>
      </c>
      <c r="Y56" s="23">
        <f t="shared" si="15"/>
        <v>0</v>
      </c>
      <c r="Z56" s="24" t="str">
        <f t="shared" si="16"/>
        <v xml:space="preserve"> </v>
      </c>
      <c r="AA56" s="25" t="s">
        <v>44</v>
      </c>
      <c r="AB56" s="22">
        <f t="shared" si="17"/>
        <v>0</v>
      </c>
      <c r="AC56" s="22">
        <f t="shared" si="18"/>
        <v>0</v>
      </c>
      <c r="AD56" s="22">
        <f t="shared" si="19"/>
        <v>0</v>
      </c>
      <c r="AF56" s="22">
        <f t="shared" si="20"/>
        <v>1</v>
      </c>
      <c r="AG56" s="22">
        <f t="shared" si="21"/>
        <v>1</v>
      </c>
      <c r="AH56" s="22">
        <f t="shared" si="22"/>
        <v>0</v>
      </c>
    </row>
    <row r="57" spans="1:34" s="22" customFormat="1" x14ac:dyDescent="0.25">
      <c r="A57" s="11">
        <v>149</v>
      </c>
      <c r="B57" s="12">
        <v>329</v>
      </c>
      <c r="C57" s="13" t="s">
        <v>118</v>
      </c>
      <c r="D57" s="14" t="s">
        <v>148</v>
      </c>
      <c r="E57" s="15">
        <v>279</v>
      </c>
      <c r="F57" s="16" t="s">
        <v>69</v>
      </c>
      <c r="G57" s="16">
        <v>4553</v>
      </c>
      <c r="H57" s="17" t="s">
        <v>147</v>
      </c>
      <c r="I57" s="16">
        <v>582824</v>
      </c>
      <c r="J57" s="17" t="s">
        <v>147</v>
      </c>
      <c r="K57" s="18">
        <v>-121</v>
      </c>
      <c r="L57" s="19">
        <v>49.270153430000001</v>
      </c>
      <c r="M57" s="18">
        <v>16.665467589999999</v>
      </c>
      <c r="N57" s="19">
        <v>49.271149710000003</v>
      </c>
      <c r="O57" s="18">
        <v>16.666264439999999</v>
      </c>
      <c r="P57" s="19">
        <v>49.269157669999998</v>
      </c>
      <c r="Q57" s="20">
        <v>16.664671080000002</v>
      </c>
      <c r="R57" s="53">
        <f t="shared" si="13"/>
        <v>0.2498574943900902</v>
      </c>
      <c r="S57" s="21">
        <f t="shared" si="1"/>
        <v>0</v>
      </c>
      <c r="T57" s="21">
        <f t="shared" si="12"/>
        <v>0</v>
      </c>
      <c r="U57" s="21">
        <f t="shared" si="14"/>
        <v>0</v>
      </c>
      <c r="Y57" s="23">
        <f t="shared" si="15"/>
        <v>0</v>
      </c>
      <c r="Z57" s="24" t="str">
        <f t="shared" si="16"/>
        <v xml:space="preserve"> </v>
      </c>
      <c r="AA57" s="25" t="s">
        <v>44</v>
      </c>
      <c r="AB57" s="22">
        <f t="shared" si="17"/>
        <v>0</v>
      </c>
      <c r="AC57" s="22">
        <f t="shared" si="18"/>
        <v>0</v>
      </c>
      <c r="AD57" s="22">
        <f t="shared" si="19"/>
        <v>0</v>
      </c>
      <c r="AF57" s="22">
        <f t="shared" si="20"/>
        <v>1</v>
      </c>
      <c r="AG57" s="22">
        <f t="shared" si="21"/>
        <v>1</v>
      </c>
      <c r="AH57" s="22">
        <f t="shared" si="22"/>
        <v>0</v>
      </c>
    </row>
    <row r="58" spans="1:34" s="22" customFormat="1" x14ac:dyDescent="0.25">
      <c r="A58" s="11">
        <v>149</v>
      </c>
      <c r="B58" s="12">
        <v>329</v>
      </c>
      <c r="C58" s="13" t="s">
        <v>118</v>
      </c>
      <c r="D58" s="14" t="s">
        <v>148</v>
      </c>
      <c r="E58" s="15">
        <v>280</v>
      </c>
      <c r="F58" s="16" t="s">
        <v>69</v>
      </c>
      <c r="G58" s="16">
        <v>4553</v>
      </c>
      <c r="H58" s="17" t="s">
        <v>147</v>
      </c>
      <c r="I58" s="16">
        <v>582824</v>
      </c>
      <c r="J58" s="17" t="s">
        <v>147</v>
      </c>
      <c r="K58" s="18">
        <v>-127.4</v>
      </c>
      <c r="L58" s="19">
        <v>49.268131019999998</v>
      </c>
      <c r="M58" s="18">
        <v>16.664006740000001</v>
      </c>
      <c r="N58" s="19">
        <v>49.269157669999998</v>
      </c>
      <c r="O58" s="18">
        <v>16.664671080000002</v>
      </c>
      <c r="P58" s="19">
        <v>49.267048080000002</v>
      </c>
      <c r="Q58" s="20">
        <v>16.663622759999999</v>
      </c>
      <c r="R58" s="53">
        <f t="shared" si="13"/>
        <v>0.24659951213230169</v>
      </c>
      <c r="S58" s="21">
        <f t="shared" si="1"/>
        <v>0</v>
      </c>
      <c r="T58" s="21">
        <f t="shared" si="12"/>
        <v>0</v>
      </c>
      <c r="U58" s="21">
        <f t="shared" si="14"/>
        <v>0</v>
      </c>
      <c r="Y58" s="23">
        <f t="shared" si="15"/>
        <v>0</v>
      </c>
      <c r="Z58" s="24" t="str">
        <f t="shared" si="16"/>
        <v xml:space="preserve"> </v>
      </c>
      <c r="AA58" s="25" t="s">
        <v>44</v>
      </c>
      <c r="AB58" s="22">
        <f t="shared" si="17"/>
        <v>0</v>
      </c>
      <c r="AC58" s="22">
        <f t="shared" si="18"/>
        <v>0</v>
      </c>
      <c r="AD58" s="22">
        <f t="shared" si="19"/>
        <v>0</v>
      </c>
      <c r="AF58" s="22">
        <f t="shared" si="20"/>
        <v>1</v>
      </c>
      <c r="AG58" s="22">
        <f t="shared" si="21"/>
        <v>1</v>
      </c>
      <c r="AH58" s="22">
        <f t="shared" si="22"/>
        <v>0</v>
      </c>
    </row>
    <row r="59" spans="1:34" s="22" customFormat="1" x14ac:dyDescent="0.25">
      <c r="A59" s="11">
        <v>149</v>
      </c>
      <c r="B59" s="12">
        <v>329</v>
      </c>
      <c r="C59" s="13" t="s">
        <v>118</v>
      </c>
      <c r="D59" s="14" t="s">
        <v>148</v>
      </c>
      <c r="E59" s="15">
        <v>281</v>
      </c>
      <c r="F59" s="16" t="s">
        <v>69</v>
      </c>
      <c r="G59" s="16">
        <v>4553</v>
      </c>
      <c r="H59" s="17" t="s">
        <v>147</v>
      </c>
      <c r="I59" s="16">
        <v>582824</v>
      </c>
      <c r="J59" s="17" t="s">
        <v>147</v>
      </c>
      <c r="K59" s="18">
        <v>-123.5</v>
      </c>
      <c r="L59" s="19">
        <v>49.265929980000003</v>
      </c>
      <c r="M59" s="18">
        <v>16.663442660000001</v>
      </c>
      <c r="N59" s="19">
        <v>49.267048080000002</v>
      </c>
      <c r="O59" s="18">
        <v>16.663622759999999</v>
      </c>
      <c r="P59" s="19">
        <v>49.264829990000003</v>
      </c>
      <c r="Q59" s="20">
        <v>16.663111199999999</v>
      </c>
      <c r="R59" s="53">
        <f t="shared" si="13"/>
        <v>0.24941786612854222</v>
      </c>
      <c r="S59" s="21" t="str">
        <f t="shared" si="1"/>
        <v/>
      </c>
      <c r="T59" s="21" t="str">
        <f t="shared" si="12"/>
        <v/>
      </c>
      <c r="U59" s="21" t="str">
        <f t="shared" si="14"/>
        <v/>
      </c>
      <c r="Y59" s="23">
        <f t="shared" si="15"/>
        <v>0</v>
      </c>
      <c r="Z59" s="24" t="str">
        <f t="shared" si="16"/>
        <v xml:space="preserve"> </v>
      </c>
      <c r="AA59" s="25" t="s">
        <v>44</v>
      </c>
      <c r="AB59" s="22">
        <f t="shared" si="17"/>
        <v>0</v>
      </c>
      <c r="AC59" s="22">
        <f t="shared" si="18"/>
        <v>0</v>
      </c>
      <c r="AD59" s="22">
        <f t="shared" si="19"/>
        <v>0</v>
      </c>
      <c r="AF59" s="22">
        <f t="shared" si="20"/>
        <v>1</v>
      </c>
      <c r="AG59" s="22">
        <f t="shared" si="21"/>
        <v>1</v>
      </c>
      <c r="AH59" s="22">
        <f t="shared" si="22"/>
        <v>0</v>
      </c>
    </row>
    <row r="60" spans="1:34" s="22" customFormat="1" x14ac:dyDescent="0.25">
      <c r="A60" s="11"/>
      <c r="B60" s="12"/>
      <c r="C60" s="13"/>
      <c r="D60" s="14"/>
      <c r="E60" s="15"/>
      <c r="F60" s="16"/>
      <c r="G60" s="16"/>
      <c r="H60" s="17"/>
      <c r="I60" s="16"/>
      <c r="J60" s="17"/>
      <c r="K60" s="18"/>
      <c r="L60" s="19"/>
      <c r="M60" s="18"/>
      <c r="N60" s="19"/>
      <c r="O60" s="18"/>
      <c r="P60" s="19"/>
      <c r="Q60" s="20"/>
      <c r="R60" s="53" t="str">
        <f t="shared" si="13"/>
        <v/>
      </c>
      <c r="S60" s="21">
        <f t="shared" si="1"/>
        <v>5704.9683948817237</v>
      </c>
      <c r="T60" s="21">
        <f t="shared" si="12"/>
        <v>5704.9683948817237</v>
      </c>
      <c r="U60" s="21" t="str">
        <f t="shared" si="14"/>
        <v/>
      </c>
      <c r="Y60" s="23">
        <f t="shared" si="15"/>
        <v>0</v>
      </c>
      <c r="Z60" s="24" t="str">
        <f t="shared" si="16"/>
        <v xml:space="preserve"> </v>
      </c>
      <c r="AA60" s="25"/>
      <c r="AB60" s="22">
        <f t="shared" si="17"/>
        <v>0</v>
      </c>
      <c r="AC60" s="22">
        <f t="shared" si="18"/>
        <v>0</v>
      </c>
      <c r="AD60" s="22">
        <f t="shared" si="19"/>
        <v>0</v>
      </c>
      <c r="AF60" s="22">
        <f t="shared" si="20"/>
        <v>0</v>
      </c>
      <c r="AG60" s="22">
        <f t="shared" si="21"/>
        <v>0</v>
      </c>
      <c r="AH60" s="22">
        <f t="shared" si="22"/>
        <v>0</v>
      </c>
    </row>
    <row r="61" spans="1:34" s="22" customFormat="1" x14ac:dyDescent="0.25">
      <c r="A61" s="11">
        <v>150</v>
      </c>
      <c r="B61" s="12">
        <v>330</v>
      </c>
      <c r="C61" s="13" t="s">
        <v>118</v>
      </c>
      <c r="D61" s="14" t="s">
        <v>149</v>
      </c>
      <c r="E61" s="15">
        <v>282</v>
      </c>
      <c r="F61" s="16" t="s">
        <v>69</v>
      </c>
      <c r="G61" s="16">
        <v>4553</v>
      </c>
      <c r="H61" s="17" t="s">
        <v>147</v>
      </c>
      <c r="I61" s="16">
        <v>582824</v>
      </c>
      <c r="J61" s="17" t="s">
        <v>147</v>
      </c>
      <c r="K61" s="18">
        <v>-122.4</v>
      </c>
      <c r="L61" s="19">
        <v>49.263729169999998</v>
      </c>
      <c r="M61" s="18">
        <v>16.66300931</v>
      </c>
      <c r="N61" s="19">
        <v>49.264829990000003</v>
      </c>
      <c r="O61" s="18">
        <v>16.663111199999999</v>
      </c>
      <c r="P61" s="19">
        <v>49.262647979999997</v>
      </c>
      <c r="Q61" s="20">
        <v>16.66334088</v>
      </c>
      <c r="R61" s="53">
        <f t="shared" si="13"/>
        <v>0.24320018342069605</v>
      </c>
      <c r="S61" s="21">
        <f t="shared" si="1"/>
        <v>0</v>
      </c>
      <c r="T61" s="21">
        <f t="shared" si="12"/>
        <v>0</v>
      </c>
      <c r="U61" s="21">
        <f t="shared" si="14"/>
        <v>0</v>
      </c>
      <c r="W61" s="23">
        <f>SUM(R61:R67)</f>
        <v>1.7301743022624536</v>
      </c>
      <c r="X61" s="23">
        <f>SUM(U61:U66)</f>
        <v>9.4935297966003418E-5</v>
      </c>
      <c r="Y61" s="23">
        <f t="shared" si="15"/>
        <v>1.7302692375604196</v>
      </c>
      <c r="Z61" s="24" t="str">
        <f t="shared" si="16"/>
        <v xml:space="preserve"> </v>
      </c>
      <c r="AA61" s="25" t="s">
        <v>44</v>
      </c>
      <c r="AB61" s="22">
        <f t="shared" si="17"/>
        <v>1</v>
      </c>
      <c r="AC61" s="22">
        <f t="shared" si="18"/>
        <v>1</v>
      </c>
      <c r="AD61" s="22">
        <f t="shared" si="19"/>
        <v>0</v>
      </c>
      <c r="AF61" s="22">
        <f t="shared" si="20"/>
        <v>1</v>
      </c>
      <c r="AG61" s="22">
        <f t="shared" si="21"/>
        <v>1</v>
      </c>
      <c r="AH61" s="22">
        <f t="shared" si="22"/>
        <v>1</v>
      </c>
    </row>
    <row r="62" spans="1:34" s="22" customFormat="1" x14ac:dyDescent="0.25">
      <c r="A62" s="11">
        <v>150</v>
      </c>
      <c r="B62" s="12">
        <v>330</v>
      </c>
      <c r="C62" s="13" t="s">
        <v>118</v>
      </c>
      <c r="D62" s="14" t="s">
        <v>149</v>
      </c>
      <c r="E62" s="15">
        <v>283</v>
      </c>
      <c r="F62" s="16" t="s">
        <v>69</v>
      </c>
      <c r="G62" s="16">
        <v>4553</v>
      </c>
      <c r="H62" s="17" t="s">
        <v>147</v>
      </c>
      <c r="I62" s="16">
        <v>582824</v>
      </c>
      <c r="J62" s="17" t="s">
        <v>147</v>
      </c>
      <c r="K62" s="18">
        <v>-127.5</v>
      </c>
      <c r="L62" s="19">
        <v>49.261851559999997</v>
      </c>
      <c r="M62" s="18">
        <v>16.664513150000001</v>
      </c>
      <c r="N62" s="19">
        <v>49.262647979999997</v>
      </c>
      <c r="O62" s="18">
        <v>16.66334088</v>
      </c>
      <c r="P62" s="19">
        <v>49.261227079999998</v>
      </c>
      <c r="Q62" s="20">
        <v>16.665924239999999</v>
      </c>
      <c r="R62" s="53">
        <f t="shared" si="13"/>
        <v>0.24516488820358329</v>
      </c>
      <c r="S62" s="21">
        <f t="shared" si="1"/>
        <v>0</v>
      </c>
      <c r="T62" s="21">
        <f t="shared" si="12"/>
        <v>0</v>
      </c>
      <c r="U62" s="21">
        <f t="shared" si="14"/>
        <v>0</v>
      </c>
      <c r="Y62" s="23">
        <f t="shared" si="15"/>
        <v>0</v>
      </c>
      <c r="Z62" s="24" t="str">
        <f t="shared" si="16"/>
        <v xml:space="preserve"> </v>
      </c>
      <c r="AA62" s="25" t="s">
        <v>44</v>
      </c>
      <c r="AB62" s="22">
        <f t="shared" si="17"/>
        <v>0</v>
      </c>
      <c r="AC62" s="22">
        <f t="shared" si="18"/>
        <v>0</v>
      </c>
      <c r="AD62" s="22">
        <f t="shared" si="19"/>
        <v>0</v>
      </c>
      <c r="AF62" s="22">
        <f t="shared" si="20"/>
        <v>1</v>
      </c>
      <c r="AG62" s="22">
        <f t="shared" si="21"/>
        <v>1</v>
      </c>
      <c r="AH62" s="22">
        <f t="shared" si="22"/>
        <v>0</v>
      </c>
    </row>
    <row r="63" spans="1:34" s="22" customFormat="1" x14ac:dyDescent="0.25">
      <c r="A63" s="11">
        <v>150</v>
      </c>
      <c r="B63" s="12">
        <v>330</v>
      </c>
      <c r="C63" s="13" t="s">
        <v>118</v>
      </c>
      <c r="D63" s="14" t="s">
        <v>149</v>
      </c>
      <c r="E63" s="15">
        <v>284</v>
      </c>
      <c r="F63" s="16" t="s">
        <v>69</v>
      </c>
      <c r="G63" s="16">
        <v>4553</v>
      </c>
      <c r="H63" s="17" t="s">
        <v>147</v>
      </c>
      <c r="I63" s="16">
        <v>582824</v>
      </c>
      <c r="J63" s="17" t="s">
        <v>147</v>
      </c>
      <c r="K63" s="18">
        <v>-126.3</v>
      </c>
      <c r="L63" s="19">
        <v>49.260473349999998</v>
      </c>
      <c r="M63" s="18">
        <v>16.667163550000001</v>
      </c>
      <c r="N63" s="19">
        <v>49.261227079999998</v>
      </c>
      <c r="O63" s="18">
        <v>16.665924239999999</v>
      </c>
      <c r="P63" s="19">
        <v>49.259560499999999</v>
      </c>
      <c r="Q63" s="20">
        <v>16.668127080000001</v>
      </c>
      <c r="R63" s="53">
        <f t="shared" si="13"/>
        <v>0.24473616446199831</v>
      </c>
      <c r="S63" s="21">
        <f t="shared" si="1"/>
        <v>0</v>
      </c>
      <c r="T63" s="21">
        <f t="shared" si="12"/>
        <v>0</v>
      </c>
      <c r="U63" s="21">
        <f t="shared" si="14"/>
        <v>0</v>
      </c>
      <c r="Y63" s="23">
        <f t="shared" si="15"/>
        <v>0</v>
      </c>
      <c r="Z63" s="24" t="str">
        <f t="shared" si="16"/>
        <v xml:space="preserve"> </v>
      </c>
      <c r="AA63" s="25" t="s">
        <v>44</v>
      </c>
      <c r="AB63" s="22">
        <f t="shared" si="17"/>
        <v>0</v>
      </c>
      <c r="AC63" s="22">
        <f t="shared" si="18"/>
        <v>0</v>
      </c>
      <c r="AD63" s="22">
        <f t="shared" si="19"/>
        <v>0</v>
      </c>
      <c r="AF63" s="22">
        <f t="shared" si="20"/>
        <v>1</v>
      </c>
      <c r="AG63" s="22">
        <f t="shared" si="21"/>
        <v>1</v>
      </c>
      <c r="AH63" s="22">
        <f t="shared" si="22"/>
        <v>0</v>
      </c>
    </row>
    <row r="64" spans="1:34" s="22" customFormat="1" x14ac:dyDescent="0.25">
      <c r="A64" s="11">
        <v>150</v>
      </c>
      <c r="B64" s="12">
        <v>330</v>
      </c>
      <c r="C64" s="13" t="s">
        <v>118</v>
      </c>
      <c r="D64" s="14" t="s">
        <v>149</v>
      </c>
      <c r="E64" s="15">
        <v>285</v>
      </c>
      <c r="F64" s="16" t="s">
        <v>69</v>
      </c>
      <c r="G64" s="16">
        <v>4553</v>
      </c>
      <c r="H64" s="17" t="s">
        <v>147</v>
      </c>
      <c r="I64" s="16">
        <v>582824</v>
      </c>
      <c r="J64" s="17" t="s">
        <v>147</v>
      </c>
      <c r="K64" s="18">
        <v>-123.4</v>
      </c>
      <c r="L64" s="19">
        <v>49.258488569999997</v>
      </c>
      <c r="M64" s="18">
        <v>16.668647669999999</v>
      </c>
      <c r="N64" s="19">
        <v>49.259560499999999</v>
      </c>
      <c r="O64" s="18">
        <v>16.668127080000001</v>
      </c>
      <c r="P64" s="19">
        <v>49.257416200000002</v>
      </c>
      <c r="Q64" s="20">
        <v>16.669165679999999</v>
      </c>
      <c r="R64" s="53">
        <f t="shared" si="13"/>
        <v>0.25006474686809987</v>
      </c>
      <c r="S64" s="21">
        <f t="shared" si="1"/>
        <v>0</v>
      </c>
      <c r="T64" s="21">
        <f t="shared" si="12"/>
        <v>0</v>
      </c>
      <c r="U64" s="21">
        <f t="shared" si="14"/>
        <v>0</v>
      </c>
      <c r="Y64" s="23">
        <f t="shared" si="15"/>
        <v>0</v>
      </c>
      <c r="Z64" s="24" t="str">
        <f t="shared" si="16"/>
        <v xml:space="preserve"> </v>
      </c>
      <c r="AA64" s="25" t="s">
        <v>44</v>
      </c>
      <c r="AB64" s="22">
        <f t="shared" si="17"/>
        <v>0</v>
      </c>
      <c r="AC64" s="22">
        <f t="shared" si="18"/>
        <v>0</v>
      </c>
      <c r="AD64" s="22">
        <f t="shared" si="19"/>
        <v>0</v>
      </c>
      <c r="AF64" s="22">
        <f t="shared" si="20"/>
        <v>1</v>
      </c>
      <c r="AG64" s="22">
        <f t="shared" si="21"/>
        <v>1</v>
      </c>
      <c r="AH64" s="22">
        <f t="shared" si="22"/>
        <v>0</v>
      </c>
    </row>
    <row r="65" spans="1:34" s="22" customFormat="1" x14ac:dyDescent="0.25">
      <c r="A65" s="11">
        <v>150</v>
      </c>
      <c r="B65" s="12">
        <v>330</v>
      </c>
      <c r="C65" s="13" t="s">
        <v>118</v>
      </c>
      <c r="D65" s="14" t="s">
        <v>149</v>
      </c>
      <c r="E65" s="15">
        <v>286</v>
      </c>
      <c r="F65" s="16" t="s">
        <v>69</v>
      </c>
      <c r="G65" s="16">
        <v>4553</v>
      </c>
      <c r="H65" s="17" t="s">
        <v>147</v>
      </c>
      <c r="I65" s="16">
        <v>582824</v>
      </c>
      <c r="J65" s="17" t="s">
        <v>147</v>
      </c>
      <c r="K65" s="18">
        <v>-119.4</v>
      </c>
      <c r="L65" s="19">
        <v>49.25633036</v>
      </c>
      <c r="M65" s="18">
        <v>16.669604799999998</v>
      </c>
      <c r="N65" s="19">
        <v>49.257416200000002</v>
      </c>
      <c r="O65" s="18">
        <v>16.669165679999999</v>
      </c>
      <c r="P65" s="19">
        <v>49.255222940000003</v>
      </c>
      <c r="Q65" s="20">
        <v>16.669882080000001</v>
      </c>
      <c r="R65" s="53">
        <f t="shared" si="13"/>
        <v>0.24935986273380584</v>
      </c>
      <c r="S65" s="21">
        <f t="shared" si="1"/>
        <v>0</v>
      </c>
      <c r="T65" s="21">
        <f t="shared" si="12"/>
        <v>0</v>
      </c>
      <c r="U65" s="21">
        <f t="shared" si="14"/>
        <v>0</v>
      </c>
      <c r="Y65" s="23">
        <f t="shared" si="15"/>
        <v>0</v>
      </c>
      <c r="Z65" s="24" t="str">
        <f t="shared" si="16"/>
        <v xml:space="preserve"> </v>
      </c>
      <c r="AA65" s="25" t="s">
        <v>44</v>
      </c>
      <c r="AB65" s="22">
        <f t="shared" si="17"/>
        <v>0</v>
      </c>
      <c r="AC65" s="22">
        <f t="shared" si="18"/>
        <v>0</v>
      </c>
      <c r="AD65" s="22">
        <f t="shared" si="19"/>
        <v>0</v>
      </c>
      <c r="AF65" s="22">
        <f t="shared" si="20"/>
        <v>1</v>
      </c>
      <c r="AG65" s="22">
        <f t="shared" si="21"/>
        <v>1</v>
      </c>
      <c r="AH65" s="22">
        <f t="shared" si="22"/>
        <v>0</v>
      </c>
    </row>
    <row r="66" spans="1:34" s="22" customFormat="1" x14ac:dyDescent="0.25">
      <c r="A66" s="11">
        <v>150</v>
      </c>
      <c r="B66" s="12">
        <v>330</v>
      </c>
      <c r="C66" s="13" t="s">
        <v>118</v>
      </c>
      <c r="D66" s="14" t="s">
        <v>149</v>
      </c>
      <c r="E66" s="15">
        <v>287</v>
      </c>
      <c r="F66" s="16" t="s">
        <v>69</v>
      </c>
      <c r="G66" s="16">
        <v>4553</v>
      </c>
      <c r="H66" s="17" t="s">
        <v>147</v>
      </c>
      <c r="I66" s="16">
        <v>582824</v>
      </c>
      <c r="J66" s="17" t="s">
        <v>147</v>
      </c>
      <c r="K66" s="18">
        <v>-124.4</v>
      </c>
      <c r="L66" s="19">
        <v>49.254098990000003</v>
      </c>
      <c r="M66" s="18">
        <v>16.66987353</v>
      </c>
      <c r="N66" s="19">
        <v>49.255222940000003</v>
      </c>
      <c r="O66" s="18">
        <v>16.669882080000001</v>
      </c>
      <c r="P66" s="19">
        <v>49.252974469999998</v>
      </c>
      <c r="Q66" s="20">
        <v>16.669864799999999</v>
      </c>
      <c r="R66" s="53">
        <f t="shared" si="13"/>
        <v>0.25002161948373836</v>
      </c>
      <c r="S66" s="21">
        <f t="shared" si="1"/>
        <v>9.4935297966003418E-5</v>
      </c>
      <c r="T66" s="21">
        <f t="shared" si="12"/>
        <v>9.4935297966003418E-5</v>
      </c>
      <c r="U66" s="21">
        <f t="shared" si="14"/>
        <v>9.4935297966003418E-5</v>
      </c>
      <c r="Y66" s="23">
        <f t="shared" si="15"/>
        <v>0</v>
      </c>
      <c r="Z66" s="24" t="str">
        <f t="shared" si="16"/>
        <v xml:space="preserve"> </v>
      </c>
      <c r="AA66" s="25" t="s">
        <v>44</v>
      </c>
      <c r="AB66" s="22">
        <f t="shared" si="17"/>
        <v>0</v>
      </c>
      <c r="AC66" s="22">
        <f t="shared" si="18"/>
        <v>0</v>
      </c>
      <c r="AD66" s="22">
        <f t="shared" si="19"/>
        <v>0</v>
      </c>
      <c r="AF66" s="22">
        <f t="shared" si="20"/>
        <v>1</v>
      </c>
      <c r="AG66" s="22">
        <f t="shared" si="21"/>
        <v>1</v>
      </c>
      <c r="AH66" s="22">
        <f t="shared" si="22"/>
        <v>0</v>
      </c>
    </row>
    <row r="67" spans="1:34" s="22" customFormat="1" x14ac:dyDescent="0.25">
      <c r="A67" s="11">
        <v>150</v>
      </c>
      <c r="B67" s="12">
        <v>330</v>
      </c>
      <c r="C67" s="13" t="s">
        <v>118</v>
      </c>
      <c r="D67" s="14" t="s">
        <v>149</v>
      </c>
      <c r="E67" s="15">
        <v>288</v>
      </c>
      <c r="F67" s="16" t="s">
        <v>69</v>
      </c>
      <c r="G67" s="16">
        <v>4553</v>
      </c>
      <c r="H67" s="17" t="s">
        <v>147</v>
      </c>
      <c r="I67" s="16">
        <v>582824</v>
      </c>
      <c r="J67" s="17" t="s">
        <v>147</v>
      </c>
      <c r="K67" s="18">
        <v>-116.1</v>
      </c>
      <c r="L67" s="19">
        <v>49.251867169999997</v>
      </c>
      <c r="M67" s="18">
        <v>16.670047780000001</v>
      </c>
      <c r="N67" s="19">
        <v>49.252974469999998</v>
      </c>
      <c r="O67" s="18">
        <v>16.669864799999999</v>
      </c>
      <c r="P67" s="19">
        <v>49.250784060000001</v>
      </c>
      <c r="Q67" s="20">
        <v>16.670480399999999</v>
      </c>
      <c r="R67" s="53">
        <f t="shared" si="13"/>
        <v>0.2476268370905319</v>
      </c>
      <c r="S67" s="21" t="str">
        <f t="shared" si="1"/>
        <v/>
      </c>
      <c r="T67" s="21" t="str">
        <f t="shared" si="12"/>
        <v/>
      </c>
      <c r="U67" s="21" t="str">
        <f t="shared" si="14"/>
        <v/>
      </c>
      <c r="Y67" s="23">
        <f t="shared" si="15"/>
        <v>0</v>
      </c>
      <c r="Z67" s="24" t="str">
        <f t="shared" si="16"/>
        <v xml:space="preserve"> </v>
      </c>
      <c r="AA67" s="25" t="s">
        <v>44</v>
      </c>
      <c r="AB67" s="22">
        <f t="shared" si="17"/>
        <v>0</v>
      </c>
      <c r="AC67" s="22">
        <f t="shared" si="18"/>
        <v>0</v>
      </c>
      <c r="AD67" s="22">
        <f t="shared" si="19"/>
        <v>0</v>
      </c>
      <c r="AF67" s="22">
        <f t="shared" si="20"/>
        <v>1</v>
      </c>
      <c r="AG67" s="22">
        <f t="shared" si="21"/>
        <v>1</v>
      </c>
      <c r="AH67" s="22">
        <f t="shared" si="22"/>
        <v>0</v>
      </c>
    </row>
    <row r="68" spans="1:34" s="22" customFormat="1" x14ac:dyDescent="0.25">
      <c r="A68" s="11"/>
      <c r="B68" s="12"/>
      <c r="C68" s="13"/>
      <c r="D68" s="14"/>
      <c r="E68" s="15"/>
      <c r="F68" s="16"/>
      <c r="G68" s="16"/>
      <c r="H68" s="17"/>
      <c r="I68" s="16"/>
      <c r="J68" s="17"/>
      <c r="K68" s="18"/>
      <c r="L68" s="19"/>
      <c r="M68" s="18"/>
      <c r="N68" s="19"/>
      <c r="O68" s="18"/>
      <c r="P68" s="19"/>
      <c r="Q68" s="20"/>
      <c r="R68" s="53" t="str">
        <f t="shared" si="13"/>
        <v/>
      </c>
      <c r="S68" s="21">
        <f t="shared" si="1"/>
        <v>5702.7327866318328</v>
      </c>
      <c r="T68" s="21">
        <f t="shared" si="12"/>
        <v>5702.7327866318328</v>
      </c>
      <c r="U68" s="21" t="str">
        <f t="shared" si="14"/>
        <v/>
      </c>
      <c r="Y68" s="23">
        <f t="shared" si="15"/>
        <v>0</v>
      </c>
      <c r="Z68" s="24" t="str">
        <f t="shared" si="16"/>
        <v xml:space="preserve"> </v>
      </c>
      <c r="AA68" s="25"/>
      <c r="AB68" s="22">
        <f t="shared" si="17"/>
        <v>0</v>
      </c>
      <c r="AC68" s="22">
        <f t="shared" si="18"/>
        <v>0</v>
      </c>
      <c r="AD68" s="22">
        <f t="shared" si="19"/>
        <v>0</v>
      </c>
      <c r="AF68" s="22">
        <f t="shared" si="20"/>
        <v>0</v>
      </c>
      <c r="AG68" s="22">
        <f t="shared" si="21"/>
        <v>0</v>
      </c>
      <c r="AH68" s="22">
        <f t="shared" si="22"/>
        <v>0</v>
      </c>
    </row>
    <row r="69" spans="1:34" s="22" customFormat="1" x14ac:dyDescent="0.25">
      <c r="A69" s="11">
        <v>151</v>
      </c>
      <c r="B69" s="12">
        <v>331</v>
      </c>
      <c r="C69" s="13" t="s">
        <v>118</v>
      </c>
      <c r="D69" s="14" t="s">
        <v>147</v>
      </c>
      <c r="E69" s="15">
        <v>289</v>
      </c>
      <c r="F69" s="16" t="s">
        <v>69</v>
      </c>
      <c r="G69" s="16">
        <v>4553</v>
      </c>
      <c r="H69" s="17" t="s">
        <v>147</v>
      </c>
      <c r="I69" s="16">
        <v>582824</v>
      </c>
      <c r="J69" s="17" t="s">
        <v>147</v>
      </c>
      <c r="K69" s="18">
        <v>-114.5</v>
      </c>
      <c r="L69" s="19">
        <v>49.2406401</v>
      </c>
      <c r="M69" s="18">
        <v>16.66938601</v>
      </c>
      <c r="N69" s="19">
        <v>49.241213879999997</v>
      </c>
      <c r="O69" s="18">
        <v>16.6708566</v>
      </c>
      <c r="P69" s="19">
        <v>49.239966180000003</v>
      </c>
      <c r="Q69" s="20">
        <v>16.66802556</v>
      </c>
      <c r="R69" s="53">
        <f t="shared" si="13"/>
        <v>0.24797018051985553</v>
      </c>
      <c r="S69" s="21">
        <f t="shared" si="1"/>
        <v>0</v>
      </c>
      <c r="T69" s="21">
        <f t="shared" si="12"/>
        <v>0</v>
      </c>
      <c r="U69" s="21">
        <f t="shared" si="14"/>
        <v>0</v>
      </c>
      <c r="W69" s="23">
        <f>SUM(R69:R70)</f>
        <v>0.49330602516752942</v>
      </c>
      <c r="X69" s="22">
        <v>0</v>
      </c>
      <c r="Y69" s="23">
        <f t="shared" si="15"/>
        <v>0.49330602516752942</v>
      </c>
      <c r="Z69" s="24" t="str">
        <f t="shared" si="16"/>
        <v xml:space="preserve"> </v>
      </c>
      <c r="AA69" s="25" t="s">
        <v>44</v>
      </c>
      <c r="AB69" s="22">
        <f t="shared" si="17"/>
        <v>1</v>
      </c>
      <c r="AC69" s="22">
        <f t="shared" si="18"/>
        <v>1</v>
      </c>
      <c r="AD69" s="22">
        <f t="shared" si="19"/>
        <v>0</v>
      </c>
      <c r="AF69" s="22">
        <f t="shared" si="20"/>
        <v>1</v>
      </c>
      <c r="AG69" s="22">
        <f t="shared" si="21"/>
        <v>1</v>
      </c>
      <c r="AH69" s="22">
        <f t="shared" si="22"/>
        <v>1</v>
      </c>
    </row>
    <row r="70" spans="1:34" s="22" customFormat="1" x14ac:dyDescent="0.25">
      <c r="A70" s="11">
        <v>151</v>
      </c>
      <c r="B70" s="12">
        <v>331</v>
      </c>
      <c r="C70" s="13" t="s">
        <v>118</v>
      </c>
      <c r="D70" s="14" t="s">
        <v>147</v>
      </c>
      <c r="E70" s="15">
        <v>290</v>
      </c>
      <c r="F70" s="16" t="s">
        <v>69</v>
      </c>
      <c r="G70" s="16">
        <v>4553</v>
      </c>
      <c r="H70" s="17" t="s">
        <v>147</v>
      </c>
      <c r="I70" s="16">
        <v>582824</v>
      </c>
      <c r="J70" s="17" t="s">
        <v>147</v>
      </c>
      <c r="K70" s="18">
        <v>-121.7</v>
      </c>
      <c r="L70" s="19">
        <v>49.23901738</v>
      </c>
      <c r="M70" s="18">
        <v>16.667139370000001</v>
      </c>
      <c r="N70" s="19">
        <v>49.239966180000003</v>
      </c>
      <c r="O70" s="18">
        <v>16.66802556</v>
      </c>
      <c r="P70" s="19">
        <v>49.237965000000003</v>
      </c>
      <c r="Q70" s="20">
        <v>16.666602480000002</v>
      </c>
      <c r="R70" s="53">
        <f t="shared" si="13"/>
        <v>0.24533584464767388</v>
      </c>
      <c r="S70" s="21" t="e">
        <f>IF(ISBLANK(#REF!),"",ACOS(COS(RADIANS(90-#REF!))*COS(RADIANS(90-P70))+SIN(RADIANS(90-#REF!)) *SIN(RADIANS(90-P70))*COS(RADIANS(#REF!-Q70)))*6371)</f>
        <v>#REF!</v>
      </c>
      <c r="T70" s="21">
        <f t="shared" si="12"/>
        <v>0</v>
      </c>
      <c r="U70" s="21">
        <f t="shared" si="14"/>
        <v>0</v>
      </c>
      <c r="Y70" s="23">
        <f t="shared" si="15"/>
        <v>0</v>
      </c>
      <c r="Z70" s="24" t="str">
        <f t="shared" si="16"/>
        <v xml:space="preserve"> </v>
      </c>
      <c r="AA70" s="25" t="s">
        <v>44</v>
      </c>
      <c r="AB70" s="22">
        <f t="shared" si="17"/>
        <v>0</v>
      </c>
      <c r="AC70" s="22">
        <f t="shared" si="18"/>
        <v>0</v>
      </c>
      <c r="AD70" s="22">
        <f t="shared" si="19"/>
        <v>0</v>
      </c>
      <c r="AF70" s="22">
        <f t="shared" si="20"/>
        <v>1</v>
      </c>
      <c r="AG70" s="22">
        <f t="shared" si="21"/>
        <v>1</v>
      </c>
      <c r="AH70" s="22">
        <f t="shared" si="22"/>
        <v>0</v>
      </c>
    </row>
    <row r="71" spans="1:34" s="22" customFormat="1" x14ac:dyDescent="0.25">
      <c r="A71" s="11"/>
      <c r="B71" s="12"/>
      <c r="C71" s="13"/>
      <c r="D71" s="14"/>
      <c r="E71" s="15"/>
      <c r="F71" s="16"/>
      <c r="G71" s="16"/>
      <c r="H71" s="17"/>
      <c r="I71" s="16"/>
      <c r="J71" s="17"/>
      <c r="K71" s="18"/>
      <c r="L71" s="19"/>
      <c r="M71" s="18"/>
      <c r="N71" s="19"/>
      <c r="O71" s="18"/>
      <c r="P71" s="19"/>
      <c r="Q71" s="20"/>
      <c r="R71" s="53" t="str">
        <f t="shared" si="13"/>
        <v/>
      </c>
      <c r="S71" s="21">
        <f t="shared" ref="S71:S74" si="23">IF(ISBLANK(N72),"",ACOS(COS(RADIANS(90-N72))*COS(RADIANS(90-P71))+SIN(RADIANS(90-N72)) *SIN(RADIANS(90-P71))*COS(RADIANS(O72-Q71)))*6371)</f>
        <v>5701.5403628627218</v>
      </c>
      <c r="T71" s="21">
        <f t="shared" si="12"/>
        <v>5701.5403628627218</v>
      </c>
      <c r="U71" s="21" t="str">
        <f t="shared" si="14"/>
        <v/>
      </c>
      <c r="Y71" s="23">
        <f t="shared" si="15"/>
        <v>0</v>
      </c>
      <c r="Z71" s="24" t="str">
        <f t="shared" si="16"/>
        <v xml:space="preserve"> </v>
      </c>
      <c r="AA71" s="25"/>
      <c r="AB71" s="22">
        <f t="shared" si="17"/>
        <v>0</v>
      </c>
      <c r="AC71" s="22">
        <f t="shared" si="18"/>
        <v>0</v>
      </c>
      <c r="AD71" s="22">
        <f t="shared" si="19"/>
        <v>0</v>
      </c>
      <c r="AF71" s="22">
        <f t="shared" si="20"/>
        <v>0</v>
      </c>
      <c r="AG71" s="22">
        <f t="shared" si="21"/>
        <v>0</v>
      </c>
      <c r="AH71" s="22">
        <f t="shared" si="22"/>
        <v>0</v>
      </c>
    </row>
    <row r="72" spans="1:34" s="22" customFormat="1" x14ac:dyDescent="0.25">
      <c r="A72" s="11">
        <v>153</v>
      </c>
      <c r="B72" s="12">
        <v>333</v>
      </c>
      <c r="C72" s="13" t="s">
        <v>118</v>
      </c>
      <c r="D72" s="14" t="s">
        <v>150</v>
      </c>
      <c r="E72" s="15">
        <v>294</v>
      </c>
      <c r="F72" s="16" t="s">
        <v>69</v>
      </c>
      <c r="G72" s="16">
        <v>12581</v>
      </c>
      <c r="H72" s="17" t="s">
        <v>151</v>
      </c>
      <c r="I72" s="16">
        <v>582786</v>
      </c>
      <c r="J72" s="17" t="s">
        <v>152</v>
      </c>
      <c r="K72" s="18">
        <v>-130.5</v>
      </c>
      <c r="L72" s="19">
        <v>49.229530349999997</v>
      </c>
      <c r="M72" s="18">
        <v>16.667028330000001</v>
      </c>
      <c r="N72" s="19">
        <v>49.230401899999997</v>
      </c>
      <c r="O72" s="18">
        <v>16.668069840000001</v>
      </c>
      <c r="P72" s="19">
        <v>49.228515049999999</v>
      </c>
      <c r="Q72" s="20">
        <v>16.666404480000001</v>
      </c>
      <c r="R72" s="53">
        <f t="shared" si="13"/>
        <v>0.24216329086943444</v>
      </c>
      <c r="S72" s="21">
        <f t="shared" si="23"/>
        <v>0</v>
      </c>
      <c r="T72" s="21">
        <f t="shared" si="12"/>
        <v>0</v>
      </c>
      <c r="U72" s="21">
        <f t="shared" si="14"/>
        <v>0</v>
      </c>
      <c r="W72" s="23">
        <f>SUM(R72:R75)</f>
        <v>0.97655832571358347</v>
      </c>
      <c r="X72" s="22">
        <v>0</v>
      </c>
      <c r="Y72" s="23">
        <f t="shared" si="15"/>
        <v>0.97655832571358347</v>
      </c>
      <c r="Z72" s="24" t="str">
        <f t="shared" si="16"/>
        <v xml:space="preserve"> </v>
      </c>
      <c r="AA72" s="25" t="s">
        <v>44</v>
      </c>
      <c r="AB72" s="22">
        <f t="shared" si="17"/>
        <v>1</v>
      </c>
      <c r="AC72" s="22">
        <f t="shared" si="18"/>
        <v>1</v>
      </c>
      <c r="AD72" s="22">
        <f t="shared" si="19"/>
        <v>0</v>
      </c>
      <c r="AF72" s="22">
        <f t="shared" si="20"/>
        <v>1</v>
      </c>
      <c r="AG72" s="22">
        <f t="shared" si="21"/>
        <v>1</v>
      </c>
      <c r="AH72" s="22">
        <f t="shared" si="22"/>
        <v>1</v>
      </c>
    </row>
    <row r="73" spans="1:34" s="22" customFormat="1" x14ac:dyDescent="0.25">
      <c r="A73" s="11">
        <v>153</v>
      </c>
      <c r="B73" s="12">
        <v>333</v>
      </c>
      <c r="C73" s="13" t="s">
        <v>118</v>
      </c>
      <c r="D73" s="14" t="s">
        <v>150</v>
      </c>
      <c r="E73" s="15">
        <v>295</v>
      </c>
      <c r="F73" s="16" t="s">
        <v>69</v>
      </c>
      <c r="G73" s="16">
        <v>12581</v>
      </c>
      <c r="H73" s="17" t="s">
        <v>151</v>
      </c>
      <c r="I73" s="16">
        <v>582786</v>
      </c>
      <c r="J73" s="17" t="s">
        <v>152</v>
      </c>
      <c r="K73" s="18">
        <v>-128.30000000000001</v>
      </c>
      <c r="L73" s="19">
        <v>49.227429520000001</v>
      </c>
      <c r="M73" s="18">
        <v>16.666011879999999</v>
      </c>
      <c r="N73" s="19">
        <v>49.228515049999999</v>
      </c>
      <c r="O73" s="18">
        <v>16.666404480000001</v>
      </c>
      <c r="P73" s="19">
        <v>49.226423240000003</v>
      </c>
      <c r="Q73" s="20">
        <v>16.665307559999999</v>
      </c>
      <c r="R73" s="53">
        <f t="shared" si="13"/>
        <v>0.24585971320056776</v>
      </c>
      <c r="S73" s="21" t="e">
        <f t="shared" si="23"/>
        <v>#NUM!</v>
      </c>
      <c r="T73" s="21">
        <f t="shared" si="12"/>
        <v>0</v>
      </c>
      <c r="U73" s="21">
        <f t="shared" si="14"/>
        <v>0</v>
      </c>
      <c r="Y73" s="23">
        <f t="shared" si="15"/>
        <v>0</v>
      </c>
      <c r="Z73" s="24" t="str">
        <f t="shared" si="16"/>
        <v xml:space="preserve"> </v>
      </c>
      <c r="AA73" s="25" t="s">
        <v>44</v>
      </c>
      <c r="AB73" s="22">
        <f t="shared" si="17"/>
        <v>0</v>
      </c>
      <c r="AC73" s="22">
        <f t="shared" si="18"/>
        <v>0</v>
      </c>
      <c r="AD73" s="22">
        <f t="shared" si="19"/>
        <v>0</v>
      </c>
      <c r="AF73" s="22">
        <f t="shared" si="20"/>
        <v>1</v>
      </c>
      <c r="AG73" s="22">
        <f t="shared" si="21"/>
        <v>1</v>
      </c>
      <c r="AH73" s="22">
        <f t="shared" si="22"/>
        <v>0</v>
      </c>
    </row>
    <row r="74" spans="1:34" s="22" customFormat="1" x14ac:dyDescent="0.25">
      <c r="A74" s="11">
        <v>153</v>
      </c>
      <c r="B74" s="12">
        <v>333</v>
      </c>
      <c r="C74" s="13" t="s">
        <v>118</v>
      </c>
      <c r="D74" s="14" t="s">
        <v>150</v>
      </c>
      <c r="E74" s="15">
        <v>296</v>
      </c>
      <c r="F74" s="16" t="s">
        <v>69</v>
      </c>
      <c r="G74" s="16">
        <v>12581</v>
      </c>
      <c r="H74" s="17" t="s">
        <v>151</v>
      </c>
      <c r="I74" s="16">
        <v>582786</v>
      </c>
      <c r="J74" s="17" t="s">
        <v>152</v>
      </c>
      <c r="K74" s="18">
        <v>-128.4</v>
      </c>
      <c r="L74" s="19">
        <v>49.22579013</v>
      </c>
      <c r="M74" s="18">
        <v>16.663937369999999</v>
      </c>
      <c r="N74" s="19">
        <v>49.226423240000003</v>
      </c>
      <c r="O74" s="18">
        <v>16.665307559999999</v>
      </c>
      <c r="P74" s="19">
        <v>49.225437550000002</v>
      </c>
      <c r="Q74" s="20">
        <v>16.662338640000002</v>
      </c>
      <c r="R74" s="53">
        <f t="shared" si="13"/>
        <v>0.24186003894143249</v>
      </c>
      <c r="S74" s="21">
        <f t="shared" si="23"/>
        <v>0</v>
      </c>
      <c r="T74" s="21">
        <f t="shared" si="12"/>
        <v>0</v>
      </c>
      <c r="U74" s="21">
        <f t="shared" si="14"/>
        <v>0</v>
      </c>
      <c r="Y74" s="23">
        <f t="shared" si="15"/>
        <v>0</v>
      </c>
      <c r="Z74" s="24" t="str">
        <f t="shared" si="16"/>
        <v xml:space="preserve"> </v>
      </c>
      <c r="AA74" s="25" t="s">
        <v>44</v>
      </c>
      <c r="AB74" s="22">
        <f t="shared" si="17"/>
        <v>0</v>
      </c>
      <c r="AC74" s="22">
        <f t="shared" si="18"/>
        <v>0</v>
      </c>
      <c r="AD74" s="22">
        <f t="shared" si="19"/>
        <v>0</v>
      </c>
      <c r="AF74" s="22">
        <f t="shared" si="20"/>
        <v>1</v>
      </c>
      <c r="AG74" s="22">
        <f t="shared" si="21"/>
        <v>1</v>
      </c>
      <c r="AH74" s="22">
        <f t="shared" si="22"/>
        <v>0</v>
      </c>
    </row>
    <row r="75" spans="1:34" s="22" customFormat="1" x14ac:dyDescent="0.25">
      <c r="A75" s="11">
        <v>153</v>
      </c>
      <c r="B75" s="12">
        <v>333</v>
      </c>
      <c r="C75" s="13" t="s">
        <v>118</v>
      </c>
      <c r="D75" s="14" t="s">
        <v>150</v>
      </c>
      <c r="E75" s="15">
        <v>297</v>
      </c>
      <c r="F75" s="16" t="s">
        <v>69</v>
      </c>
      <c r="G75" s="16">
        <v>12505</v>
      </c>
      <c r="H75" s="17" t="s">
        <v>153</v>
      </c>
      <c r="I75" s="16">
        <v>582786</v>
      </c>
      <c r="J75" s="17" t="s">
        <v>152</v>
      </c>
      <c r="K75" s="18">
        <v>-120.8</v>
      </c>
      <c r="L75" s="19">
        <v>49.225670940000001</v>
      </c>
      <c r="M75" s="18">
        <v>16.6607007</v>
      </c>
      <c r="N75" s="19">
        <v>49.225437550000002</v>
      </c>
      <c r="O75" s="18">
        <v>16.662338640000002</v>
      </c>
      <c r="P75" s="19">
        <v>49.226065290000001</v>
      </c>
      <c r="Q75" s="20">
        <v>16.659080639999999</v>
      </c>
      <c r="R75" s="53">
        <f t="shared" si="13"/>
        <v>0.24667528270214878</v>
      </c>
      <c r="S75" s="21" t="e">
        <f>IF(ISBLANK(#REF!),"",ACOS(COS(RADIANS(90-#REF!))*COS(RADIANS(90-P75))+SIN(RADIANS(90-#REF!)) *SIN(RADIANS(90-P75))*COS(RADIANS(#REF!-Q75)))*6371)</f>
        <v>#REF!</v>
      </c>
      <c r="T75" s="21">
        <f t="shared" ref="T75:T80" si="24">IF(ISERR(S75),0,S75)</f>
        <v>0</v>
      </c>
      <c r="U75" s="21">
        <f t="shared" si="14"/>
        <v>0</v>
      </c>
      <c r="Y75" s="23">
        <f t="shared" si="15"/>
        <v>0</v>
      </c>
      <c r="Z75" s="24" t="str">
        <f t="shared" si="16"/>
        <v xml:space="preserve"> </v>
      </c>
      <c r="AA75" s="25" t="s">
        <v>44</v>
      </c>
      <c r="AB75" s="22">
        <f t="shared" si="17"/>
        <v>0</v>
      </c>
      <c r="AC75" s="22">
        <f t="shared" si="18"/>
        <v>0</v>
      </c>
      <c r="AD75" s="22">
        <f t="shared" si="19"/>
        <v>0</v>
      </c>
      <c r="AF75" s="22">
        <f t="shared" si="20"/>
        <v>1</v>
      </c>
      <c r="AG75" s="22">
        <f t="shared" si="21"/>
        <v>1</v>
      </c>
      <c r="AH75" s="22">
        <f t="shared" si="22"/>
        <v>0</v>
      </c>
    </row>
    <row r="76" spans="1:34" s="22" customFormat="1" x14ac:dyDescent="0.25">
      <c r="A76" s="11"/>
      <c r="B76" s="12"/>
      <c r="C76" s="13"/>
      <c r="D76" s="14"/>
      <c r="E76" s="15"/>
      <c r="F76" s="16"/>
      <c r="G76" s="16"/>
      <c r="H76" s="17"/>
      <c r="I76" s="16"/>
      <c r="J76" s="17"/>
      <c r="K76" s="18"/>
      <c r="L76" s="19"/>
      <c r="M76" s="18"/>
      <c r="N76" s="19"/>
      <c r="O76" s="18"/>
      <c r="P76" s="19"/>
      <c r="Q76" s="20"/>
      <c r="R76" s="53" t="str">
        <f t="shared" ref="R76:R80" si="25">IF(ISBLANK(N76),"",ACOS(COS(RADIANS(90-N76))*COS(RADIANS(90-P76))+SIN(RADIANS(90-N76)) *SIN(RADIANS(90-P76))*COS(RADIANS(O76-Q76)))*6371)</f>
        <v/>
      </c>
      <c r="S76" s="21" t="e">
        <f>IF(ISBLANK(#REF!),"",ACOS(COS(RADIANS(90-#REF!))*COS(RADIANS(90-P76))+SIN(RADIANS(90-#REF!)) *SIN(RADIANS(90-P76))*COS(RADIANS(#REF!-Q76)))*6371)</f>
        <v>#REF!</v>
      </c>
      <c r="T76" s="21">
        <f t="shared" si="24"/>
        <v>0</v>
      </c>
      <c r="U76" s="21" t="str">
        <f t="shared" ref="U76:U80" si="26">(IF(R76="","",T76))</f>
        <v/>
      </c>
      <c r="Y76" s="23">
        <f t="shared" ref="Y76:Y80" si="27">+W76+X76</f>
        <v>0</v>
      </c>
      <c r="Z76" s="24" t="str">
        <f t="shared" ref="Z76:Z80" si="28">IF(+Y76&gt;4,"!!!!!!"," ")</f>
        <v xml:space="preserve"> </v>
      </c>
      <c r="AA76" s="25"/>
      <c r="AB76" s="22">
        <f t="shared" ref="AB76:AB79" si="29">IF(Y76=0,0,1)</f>
        <v>0</v>
      </c>
      <c r="AC76" s="22">
        <f t="shared" ref="AC76:AC79" si="30">IF(AA76="Správa Železnic",1*AB76,0)</f>
        <v>0</v>
      </c>
      <c r="AD76" s="22">
        <f t="shared" ref="AD76:AD79" si="31">IF(AA76="Podnikatelské subjekty",1*AB76,0)</f>
        <v>0</v>
      </c>
      <c r="AF76" s="22">
        <f t="shared" ref="AF76:AF80" si="32">IF(C76="Česká Třebová - Brno",1,0)</f>
        <v>0</v>
      </c>
      <c r="AG76" s="22">
        <f t="shared" ref="AG76:AG80" si="33">IF(AA76="Správa Železnic",1,0)</f>
        <v>0</v>
      </c>
      <c r="AH76" s="22">
        <f t="shared" ref="AH76:AH80" si="34">+AF76*AG76*AB76</f>
        <v>0</v>
      </c>
    </row>
    <row r="77" spans="1:34" s="22" customFormat="1" x14ac:dyDescent="0.25">
      <c r="A77" s="11">
        <v>175</v>
      </c>
      <c r="B77" s="12">
        <v>375</v>
      </c>
      <c r="C77" s="13" t="s">
        <v>118</v>
      </c>
      <c r="D77" s="14" t="s">
        <v>154</v>
      </c>
      <c r="E77" s="15">
        <v>260</v>
      </c>
      <c r="F77" s="16" t="s">
        <v>69</v>
      </c>
      <c r="G77" s="16">
        <v>31321</v>
      </c>
      <c r="H77" s="17" t="s">
        <v>139</v>
      </c>
      <c r="I77" s="16">
        <v>581542</v>
      </c>
      <c r="J77" s="17" t="s">
        <v>139</v>
      </c>
      <c r="K77" s="18">
        <v>-117.4</v>
      </c>
      <c r="L77" s="19">
        <v>49.427862500000003</v>
      </c>
      <c r="M77" s="18">
        <v>16.62545085</v>
      </c>
      <c r="N77" s="19">
        <v>49.428973399999997</v>
      </c>
      <c r="O77" s="18">
        <v>16.625662200000001</v>
      </c>
      <c r="P77" s="19">
        <v>49.426752059999998</v>
      </c>
      <c r="Q77" s="20">
        <v>16.625172240000001</v>
      </c>
      <c r="R77" s="53">
        <f t="shared" si="25"/>
        <v>0.24953052763346562</v>
      </c>
      <c r="S77" s="21">
        <f t="shared" ref="S77:S79" si="35">IF(ISBLANK(N78),"",ACOS(COS(RADIANS(90-N78))*COS(RADIANS(90-P77))+SIN(RADIANS(90-N78)) *SIN(RADIANS(90-P77))*COS(RADIANS(O78-Q77)))*6371)</f>
        <v>1.3425878504835786E-4</v>
      </c>
      <c r="T77" s="21">
        <f t="shared" si="24"/>
        <v>1.3425878504835786E-4</v>
      </c>
      <c r="U77" s="21">
        <f t="shared" si="26"/>
        <v>1.3425878504835786E-4</v>
      </c>
      <c r="W77" s="23">
        <f>SUM(R77:R79)</f>
        <v>0.74912244402812878</v>
      </c>
      <c r="X77" s="23">
        <f>SUM(U77:U78)</f>
        <v>1.3425878504835786E-4</v>
      </c>
      <c r="Y77" s="23">
        <f t="shared" si="27"/>
        <v>0.74925670281317713</v>
      </c>
      <c r="Z77" s="24" t="str">
        <f t="shared" si="28"/>
        <v xml:space="preserve"> </v>
      </c>
      <c r="AA77" s="25" t="s">
        <v>44</v>
      </c>
      <c r="AB77" s="22">
        <f t="shared" si="29"/>
        <v>1</v>
      </c>
      <c r="AC77" s="22">
        <f t="shared" si="30"/>
        <v>1</v>
      </c>
      <c r="AD77" s="22">
        <f t="shared" si="31"/>
        <v>0</v>
      </c>
      <c r="AF77" s="22">
        <f t="shared" si="32"/>
        <v>1</v>
      </c>
      <c r="AG77" s="22">
        <f t="shared" si="33"/>
        <v>1</v>
      </c>
      <c r="AH77" s="22">
        <f t="shared" si="34"/>
        <v>1</v>
      </c>
    </row>
    <row r="78" spans="1:34" s="22" customFormat="1" x14ac:dyDescent="0.25">
      <c r="A78" s="11">
        <v>175</v>
      </c>
      <c r="B78" s="12">
        <v>375</v>
      </c>
      <c r="C78" s="13" t="s">
        <v>118</v>
      </c>
      <c r="D78" s="14" t="s">
        <v>154</v>
      </c>
      <c r="E78" s="15">
        <v>261</v>
      </c>
      <c r="F78" s="16" t="s">
        <v>69</v>
      </c>
      <c r="G78" s="16">
        <v>31321</v>
      </c>
      <c r="H78" s="17" t="s">
        <v>139</v>
      </c>
      <c r="I78" s="16">
        <v>581542</v>
      </c>
      <c r="J78" s="17" t="s">
        <v>139</v>
      </c>
      <c r="K78" s="18">
        <v>-115.1</v>
      </c>
      <c r="L78" s="19">
        <v>49.425647069999997</v>
      </c>
      <c r="M78" s="18">
        <v>16.624880310000002</v>
      </c>
      <c r="N78" s="19">
        <v>49.426752059999998</v>
      </c>
      <c r="O78" s="18">
        <v>16.625172240000001</v>
      </c>
      <c r="P78" s="19">
        <v>49.424536359999998</v>
      </c>
      <c r="Q78" s="20">
        <v>16.624586879999999</v>
      </c>
      <c r="R78" s="53">
        <f t="shared" si="25"/>
        <v>0.24998558718513553</v>
      </c>
      <c r="S78" s="21">
        <f t="shared" si="35"/>
        <v>0</v>
      </c>
      <c r="T78" s="21">
        <f t="shared" si="24"/>
        <v>0</v>
      </c>
      <c r="U78" s="21">
        <f t="shared" si="26"/>
        <v>0</v>
      </c>
      <c r="Y78" s="23">
        <f t="shared" si="27"/>
        <v>0</v>
      </c>
      <c r="Z78" s="24" t="str">
        <f t="shared" si="28"/>
        <v xml:space="preserve"> </v>
      </c>
      <c r="AA78" s="25" t="s">
        <v>44</v>
      </c>
      <c r="AB78" s="22">
        <f t="shared" si="29"/>
        <v>0</v>
      </c>
      <c r="AC78" s="22">
        <f t="shared" si="30"/>
        <v>0</v>
      </c>
      <c r="AD78" s="22">
        <f t="shared" si="31"/>
        <v>0</v>
      </c>
      <c r="AF78" s="22">
        <f t="shared" si="32"/>
        <v>1</v>
      </c>
      <c r="AG78" s="22">
        <f t="shared" si="33"/>
        <v>1</v>
      </c>
      <c r="AH78" s="22">
        <f t="shared" si="34"/>
        <v>0</v>
      </c>
    </row>
    <row r="79" spans="1:34" s="22" customFormat="1" x14ac:dyDescent="0.25">
      <c r="A79" s="11">
        <v>175</v>
      </c>
      <c r="B79" s="12">
        <v>375</v>
      </c>
      <c r="C79" s="13" t="s">
        <v>118</v>
      </c>
      <c r="D79" s="14" t="s">
        <v>154</v>
      </c>
      <c r="E79" s="15">
        <v>262</v>
      </c>
      <c r="F79" s="16" t="s">
        <v>69</v>
      </c>
      <c r="G79" s="16">
        <v>31321</v>
      </c>
      <c r="H79" s="17" t="s">
        <v>139</v>
      </c>
      <c r="I79" s="16">
        <v>581542</v>
      </c>
      <c r="J79" s="17" t="s">
        <v>139</v>
      </c>
      <c r="K79" s="18">
        <v>-116.8</v>
      </c>
      <c r="L79" s="19">
        <v>49.423416570000001</v>
      </c>
      <c r="M79" s="18">
        <v>16.624294299999999</v>
      </c>
      <c r="N79" s="19">
        <v>49.424536359999998</v>
      </c>
      <c r="O79" s="18">
        <v>16.624586879999999</v>
      </c>
      <c r="P79" s="19">
        <v>49.422320790000001</v>
      </c>
      <c r="Q79" s="20">
        <v>16.624032119999999</v>
      </c>
      <c r="R79" s="53">
        <f t="shared" si="25"/>
        <v>0.24960632920952763</v>
      </c>
      <c r="S79" s="21" t="str">
        <f t="shared" si="35"/>
        <v/>
      </c>
      <c r="T79" s="21" t="str">
        <f t="shared" si="24"/>
        <v/>
      </c>
      <c r="U79" s="21" t="str">
        <f t="shared" si="26"/>
        <v/>
      </c>
      <c r="Y79" s="23">
        <f t="shared" si="27"/>
        <v>0</v>
      </c>
      <c r="Z79" s="24" t="str">
        <f t="shared" si="28"/>
        <v xml:space="preserve"> </v>
      </c>
      <c r="AA79" s="25" t="s">
        <v>44</v>
      </c>
      <c r="AB79" s="22">
        <f t="shared" si="29"/>
        <v>0</v>
      </c>
      <c r="AC79" s="22">
        <f t="shared" si="30"/>
        <v>0</v>
      </c>
      <c r="AD79" s="22">
        <f t="shared" si="31"/>
        <v>0</v>
      </c>
      <c r="AF79" s="22">
        <f t="shared" si="32"/>
        <v>1</v>
      </c>
      <c r="AG79" s="22">
        <f t="shared" si="33"/>
        <v>1</v>
      </c>
      <c r="AH79" s="22">
        <f t="shared" si="34"/>
        <v>0</v>
      </c>
    </row>
    <row r="80" spans="1:34" s="35" customFormat="1" x14ac:dyDescent="0.25">
      <c r="A80" s="26"/>
      <c r="B80" s="27"/>
      <c r="C80" s="28" t="s">
        <v>118</v>
      </c>
      <c r="D80" s="29"/>
      <c r="E80" s="30"/>
      <c r="F80" s="27"/>
      <c r="G80" s="27"/>
      <c r="H80" s="28"/>
      <c r="I80" s="27"/>
      <c r="J80" s="28"/>
      <c r="K80" s="31"/>
      <c r="L80" s="32"/>
      <c r="M80" s="31"/>
      <c r="N80" s="32"/>
      <c r="O80" s="31"/>
      <c r="P80" s="32"/>
      <c r="Q80" s="33"/>
      <c r="R80" s="54" t="str">
        <f t="shared" si="25"/>
        <v/>
      </c>
      <c r="S80" s="34" t="e">
        <f>IF(ISBLANK(#REF!),"",ACOS(COS(RADIANS(90-#REF!))*COS(RADIANS(90-P80))+SIN(RADIANS(90-#REF!)) *SIN(RADIANS(90-P80))*COS(RADIANS(#REF!-Q80)))*6371)</f>
        <v>#REF!</v>
      </c>
      <c r="T80" s="34">
        <f t="shared" si="24"/>
        <v>0</v>
      </c>
      <c r="U80" s="34" t="str">
        <f t="shared" si="26"/>
        <v/>
      </c>
      <c r="Y80" s="36">
        <f t="shared" si="27"/>
        <v>0</v>
      </c>
      <c r="Z80" s="37" t="str">
        <f t="shared" si="28"/>
        <v xml:space="preserve"> </v>
      </c>
      <c r="AA80" s="38"/>
      <c r="AB80" s="35">
        <f>SUBTOTAL(9,AB77:AB79)</f>
        <v>1</v>
      </c>
      <c r="AC80" s="35">
        <f t="shared" ref="AC80:AD80" si="36">SUBTOTAL(9,AC77:AC79)</f>
        <v>1</v>
      </c>
      <c r="AD80" s="35">
        <f t="shared" si="36"/>
        <v>0</v>
      </c>
      <c r="AF80" s="35">
        <f t="shared" si="32"/>
        <v>1</v>
      </c>
      <c r="AG80" s="35">
        <f t="shared" si="33"/>
        <v>0</v>
      </c>
      <c r="AH80" s="35">
        <f t="shared" si="34"/>
        <v>0</v>
      </c>
    </row>
    <row r="81" spans="17:34" x14ac:dyDescent="0.25">
      <c r="Q81" s="6" t="s">
        <v>169</v>
      </c>
      <c r="R81" s="50">
        <f>SUM(R6:R80)</f>
        <v>14.905004425675546</v>
      </c>
      <c r="U81" s="50"/>
      <c r="W81" s="50">
        <f>SUM(W6:W80)</f>
        <v>14.905004425675546</v>
      </c>
      <c r="X81" s="50">
        <f>SUM(X6:X80)</f>
        <v>0.96300223255619244</v>
      </c>
      <c r="Y81" s="50">
        <f>SUM(Y6:Y80)</f>
        <v>15.868006658231741</v>
      </c>
      <c r="AC81" s="5">
        <f>SUM(AC6:AC80)</f>
        <v>16</v>
      </c>
      <c r="AD81" s="5">
        <f>SUM(AD6:AD80)</f>
        <v>0</v>
      </c>
      <c r="AH81" s="5">
        <f>SUM(AH6:AH80)</f>
        <v>15</v>
      </c>
    </row>
  </sheetData>
  <mergeCells count="25">
    <mergeCell ref="A2:Q2"/>
    <mergeCell ref="L3:M3"/>
    <mergeCell ref="N3:O3"/>
    <mergeCell ref="P3:Q3"/>
    <mergeCell ref="F4:F5"/>
    <mergeCell ref="G4:G5"/>
    <mergeCell ref="H4:H5"/>
    <mergeCell ref="I4:I5"/>
    <mergeCell ref="J4:J5"/>
    <mergeCell ref="L4:L5"/>
    <mergeCell ref="M4:M5"/>
    <mergeCell ref="N4:N5"/>
    <mergeCell ref="O4:O5"/>
    <mergeCell ref="P4:P5"/>
    <mergeCell ref="Q4:Q5"/>
    <mergeCell ref="AC3:AD3"/>
    <mergeCell ref="A4:A5"/>
    <mergeCell ref="B4:B5"/>
    <mergeCell ref="C4:C5"/>
    <mergeCell ref="D4:D5"/>
    <mergeCell ref="E4:E5"/>
    <mergeCell ref="K4:K5"/>
    <mergeCell ref="AB4:AB5"/>
    <mergeCell ref="AC4:AC5"/>
    <mergeCell ref="AD4:AD5"/>
  </mergeCells>
  <pageMargins left="0.7" right="0.7" top="0.78740157499999996" bottom="0.78740157499999996" header="0.3" footer="0.3"/>
  <pageSetup paperSize="8" scale="6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67507BEC319240B5B7C4377D0BC981" ma:contentTypeVersion="3" ma:contentTypeDescription="Vytvoří nový dokument" ma:contentTypeScope="" ma:versionID="f5d8d481a326d511d5d2e2a9718d6b90">
  <xsd:schema xmlns:xsd="http://www.w3.org/2001/XMLSchema" xmlns:xs="http://www.w3.org/2001/XMLSchema" xmlns:p="http://schemas.microsoft.com/office/2006/metadata/properties" xmlns:ns2="1dc29733-00d3-481d-a487-489669035af5" targetNamespace="http://schemas.microsoft.com/office/2006/metadata/properties" ma:root="true" ma:fieldsID="040327525e9c47e21fd7588661a68669" ns2:_="">
    <xsd:import namespace="1dc29733-00d3-481d-a487-489669035a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29733-00d3-481d-a487-489669035a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4A097-BD75-4C44-885A-C388F4353D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A9E270-C6B4-4387-BC79-D8B28B4B028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5E484B0-49E4-467B-84AF-FAF80C0172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c29733-00d3-481d-a487-489669035a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Úvod</vt:lpstr>
      <vt:lpstr>Seznam Intervenčních oblastí</vt:lpstr>
      <vt:lpstr>Intervenční Praha - Č. Třebová</vt:lpstr>
      <vt:lpstr>Intervenční Č.Třebová - Ostrava</vt:lpstr>
      <vt:lpstr>Intervenční Č.Třebová - Brno</vt:lpstr>
    </vt:vector>
  </TitlesOfParts>
  <Manager/>
  <Company>Ministerstvo průmyslu a obchodu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intervenčních oblastí a_b_c</dc:title>
  <dc:subject/>
  <dc:creator>Pokorný Libor</dc:creator>
  <cp:keywords/>
  <dc:description/>
  <cp:lastModifiedBy>Vereš Viktor</cp:lastModifiedBy>
  <cp:revision/>
  <dcterms:created xsi:type="dcterms:W3CDTF">2023-03-22T08:37:07Z</dcterms:created>
  <dcterms:modified xsi:type="dcterms:W3CDTF">2023-07-26T09:52:51Z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0x0101004467507BEC319240B5B7C4377D0BC981</vt:lpwstr>
  </property>
</Properties>
</file>